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C:\Users\Sandra\Documents\EMS, Inc\Green Remediation\SEFA spreadsheets\2019_SEFA update\Nov 2019 uploading V3\re-saved HGL files uploaded\"/>
    </mc:Choice>
  </mc:AlternateContent>
  <xr:revisionPtr revIDLastSave="0" documentId="8_{A2295964-BAE5-4AAA-B660-848059C39968}" xr6:coauthVersionLast="45" xr6:coauthVersionMax="45" xr10:uidLastSave="{00000000-0000-0000-0000-000000000000}"/>
  <bookViews>
    <workbookView xWindow="-28920" yWindow="-2985" windowWidth="29040" windowHeight="15840" tabRatio="912" xr2:uid="{00000000-000D-0000-FFFF-FFFF00000000}"/>
  </bookViews>
  <sheets>
    <sheet name="General" sheetId="11" r:id="rId1"/>
    <sheet name="Notes" sheetId="91" r:id="rId2"/>
    <sheet name="Component 1" sheetId="62" r:id="rId3"/>
    <sheet name="Component 2" sheetId="93" r:id="rId4"/>
    <sheet name="Component 3" sheetId="94" r:id="rId5"/>
    <sheet name="Component 4" sheetId="95" r:id="rId6"/>
    <sheet name="Component 5" sheetId="96" r:id="rId7"/>
    <sheet name="Component 6" sheetId="97" r:id="rId8"/>
    <sheet name="All Components" sheetId="98" r:id="rId9"/>
    <sheet name="Default Conversions" sheetId="61" r:id="rId10"/>
    <sheet name="Grid Electricity Conversions" sheetId="63" r:id="rId11"/>
    <sheet name="Explanation of Grid Electricity" sheetId="82" r:id="rId12"/>
    <sheet name="Transfer 1" sheetId="64" r:id="rId13"/>
    <sheet name="Transfer 2" sheetId="65" r:id="rId14"/>
    <sheet name="transfer 3" sheetId="66" r:id="rId15"/>
  </sheets>
  <externalReferences>
    <externalReference r:id="rId16"/>
  </externalReferences>
  <definedNames>
    <definedName name="_xlnm._FilterDatabase" localSheetId="0" hidden="1">General!$A$12:$C$18</definedName>
    <definedName name="Acid" localSheetId="8">#REF!</definedName>
    <definedName name="Acid" localSheetId="3">#REF!</definedName>
    <definedName name="Acid" localSheetId="4">#REF!</definedName>
    <definedName name="Acid" localSheetId="5">#REF!</definedName>
    <definedName name="Acid" localSheetId="6">#REF!</definedName>
    <definedName name="Acid" localSheetId="7">#REF!</definedName>
    <definedName name="Acid">#REF!</definedName>
    <definedName name="Asphalt" localSheetId="8">#REF!</definedName>
    <definedName name="Asphalt" localSheetId="3">#REF!</definedName>
    <definedName name="Asphalt" localSheetId="4">#REF!</definedName>
    <definedName name="Asphalt" localSheetId="5">#REF!</definedName>
    <definedName name="Asphalt" localSheetId="6">#REF!</definedName>
    <definedName name="Asphalt" localSheetId="7">#REF!</definedName>
    <definedName name="Asphalt">#REF!</definedName>
    <definedName name="Borrow" localSheetId="8">#REF!</definedName>
    <definedName name="Borrow" localSheetId="3">#REF!</definedName>
    <definedName name="Borrow" localSheetId="4">#REF!</definedName>
    <definedName name="Borrow" localSheetId="5">#REF!</definedName>
    <definedName name="Borrow" localSheetId="6">#REF!</definedName>
    <definedName name="Borrow" localSheetId="7">#REF!</definedName>
    <definedName name="Borrow">#REF!</definedName>
    <definedName name="Cement" localSheetId="8">#REF!</definedName>
    <definedName name="Cement" localSheetId="3">#REF!</definedName>
    <definedName name="Cement" localSheetId="4">#REF!</definedName>
    <definedName name="Cement" localSheetId="5">#REF!</definedName>
    <definedName name="Cement" localSheetId="6">#REF!</definedName>
    <definedName name="Cement" localSheetId="7">#REF!</definedName>
    <definedName name="Cement">#REF!</definedName>
    <definedName name="Clay" localSheetId="8">#REF!</definedName>
    <definedName name="Clay" localSheetId="3">#REF!</definedName>
    <definedName name="Clay" localSheetId="4">#REF!</definedName>
    <definedName name="Clay" localSheetId="5">#REF!</definedName>
    <definedName name="Clay" localSheetId="6">#REF!</definedName>
    <definedName name="Clay" localSheetId="7">#REF!</definedName>
    <definedName name="Clay">#REF!</definedName>
    <definedName name="Concrete" localSheetId="8">#REF!</definedName>
    <definedName name="Concrete" localSheetId="3">#REF!</definedName>
    <definedName name="Concrete" localSheetId="4">#REF!</definedName>
    <definedName name="Concrete" localSheetId="5">#REF!</definedName>
    <definedName name="Concrete" localSheetId="6">#REF!</definedName>
    <definedName name="Concrete" localSheetId="7">#REF!</definedName>
    <definedName name="Concrete">#REF!</definedName>
    <definedName name="Diesel_Off" localSheetId="8">#REF!</definedName>
    <definedName name="Diesel_Off" localSheetId="3">#REF!</definedName>
    <definedName name="Diesel_Off" localSheetId="4">#REF!</definedName>
    <definedName name="Diesel_Off" localSheetId="5">#REF!</definedName>
    <definedName name="Diesel_Off" localSheetId="6">#REF!</definedName>
    <definedName name="Diesel_Off" localSheetId="7">#REF!</definedName>
    <definedName name="Diesel_Off">#REF!</definedName>
    <definedName name="Elec_Use" localSheetId="8">#REF!</definedName>
    <definedName name="Elec_Use" localSheetId="3">#REF!</definedName>
    <definedName name="Elec_Use" localSheetId="4">#REF!</definedName>
    <definedName name="Elec_Use" localSheetId="5">#REF!</definedName>
    <definedName name="Elec_Use" localSheetId="6">#REF!</definedName>
    <definedName name="Elec_Use" localSheetId="7">#REF!</definedName>
    <definedName name="Elec_Use">#REF!</definedName>
    <definedName name="equipment" localSheetId="1">#REF!</definedName>
    <definedName name="equipment">[1]Lookup!$I$11:$I$39</definedName>
    <definedName name="EVO" localSheetId="8">#REF!</definedName>
    <definedName name="EVO" localSheetId="3">#REF!</definedName>
    <definedName name="EVO" localSheetId="4">#REF!</definedName>
    <definedName name="EVO" localSheetId="5">#REF!</definedName>
    <definedName name="EVO" localSheetId="6">#REF!</definedName>
    <definedName name="EVO" localSheetId="7">#REF!</definedName>
    <definedName name="EVO">#REF!</definedName>
    <definedName name="fuel_eu" localSheetId="1">#REF!</definedName>
    <definedName name="fuel_eu">[1]Lookup!$A$31:$A$34</definedName>
    <definedName name="fuel_mt" localSheetId="1">#REF!</definedName>
    <definedName name="fuel_mt">[1]Lookup!$I$48:$K$48</definedName>
    <definedName name="fuel_pt" localSheetId="1">#REF!</definedName>
    <definedName name="fuel_pt">[1]Lookup!$B$9:$G$9</definedName>
    <definedName name="GAC_coco" localSheetId="8">#REF!</definedName>
    <definedName name="GAC_coco" localSheetId="3">#REF!</definedName>
    <definedName name="GAC_coco" localSheetId="4">#REF!</definedName>
    <definedName name="GAC_coco" localSheetId="5">#REF!</definedName>
    <definedName name="GAC_coco" localSheetId="6">#REF!</definedName>
    <definedName name="GAC_coco" localSheetId="7">#REF!</definedName>
    <definedName name="GAC_coco">#REF!</definedName>
    <definedName name="GAC_R" localSheetId="8">#REF!</definedName>
    <definedName name="GAC_R" localSheetId="3">#REF!</definedName>
    <definedName name="GAC_R" localSheetId="4">#REF!</definedName>
    <definedName name="GAC_R" localSheetId="5">#REF!</definedName>
    <definedName name="GAC_R" localSheetId="6">#REF!</definedName>
    <definedName name="GAC_R" localSheetId="7">#REF!</definedName>
    <definedName name="GAC_R">#REF!</definedName>
    <definedName name="GAC_V" localSheetId="8">#REF!</definedName>
    <definedName name="GAC_V" localSheetId="3">#REF!</definedName>
    <definedName name="GAC_V" localSheetId="4">#REF!</definedName>
    <definedName name="GAC_V" localSheetId="5">#REF!</definedName>
    <definedName name="GAC_V" localSheetId="6">#REF!</definedName>
    <definedName name="GAC_V" localSheetId="7">#REF!</definedName>
    <definedName name="GAC_V">#REF!</definedName>
    <definedName name="Gas_Off" localSheetId="8">#REF!</definedName>
    <definedName name="Gas_Off" localSheetId="3">#REF!</definedName>
    <definedName name="Gas_Off" localSheetId="4">#REF!</definedName>
    <definedName name="Gas_Off" localSheetId="5">#REF!</definedName>
    <definedName name="Gas_Off" localSheetId="6">#REF!</definedName>
    <definedName name="Gas_Off" localSheetId="7">#REF!</definedName>
    <definedName name="Gas_Off">#REF!</definedName>
    <definedName name="GHG_Emis" localSheetId="8">#REF!</definedName>
    <definedName name="GHG_Emis" localSheetId="3">#REF!</definedName>
    <definedName name="GHG_Emis" localSheetId="4">#REF!</definedName>
    <definedName name="GHG_Emis" localSheetId="5">#REF!</definedName>
    <definedName name="GHG_Emis" localSheetId="6">#REF!</definedName>
    <definedName name="GHG_Emis" localSheetId="7">#REF!</definedName>
    <definedName name="GHG_Emis">#REF!</definedName>
    <definedName name="GHG_Seq" localSheetId="8">#REF!</definedName>
    <definedName name="GHG_Seq" localSheetId="3">#REF!</definedName>
    <definedName name="GHG_Seq" localSheetId="4">#REF!</definedName>
    <definedName name="GHG_Seq" localSheetId="5">#REF!</definedName>
    <definedName name="GHG_Seq" localSheetId="6">#REF!</definedName>
    <definedName name="GHG_Seq" localSheetId="7">#REF!</definedName>
    <definedName name="GHG_Seq">#REF!</definedName>
    <definedName name="H2O2" localSheetId="8">#REF!</definedName>
    <definedName name="H2O2" localSheetId="3">#REF!</definedName>
    <definedName name="H2O2" localSheetId="4">#REF!</definedName>
    <definedName name="H2O2" localSheetId="5">#REF!</definedName>
    <definedName name="H2O2" localSheetId="6">#REF!</definedName>
    <definedName name="H2O2" localSheetId="7">#REF!</definedName>
    <definedName name="H2O2">#REF!</definedName>
    <definedName name="HAP_Emis" localSheetId="8">#REF!</definedName>
    <definedName name="HAP_Emis" localSheetId="3">#REF!</definedName>
    <definedName name="HAP_Emis" localSheetId="4">#REF!</definedName>
    <definedName name="HAP_Emis" localSheetId="5">#REF!</definedName>
    <definedName name="HAP_Emis" localSheetId="6">#REF!</definedName>
    <definedName name="HAP_Emis" localSheetId="7">#REF!</definedName>
    <definedName name="HAP_Emis">#REF!</definedName>
    <definedName name="HDPE" localSheetId="8">#REF!</definedName>
    <definedName name="HDPE" localSheetId="3">#REF!</definedName>
    <definedName name="HDPE" localSheetId="4">#REF!</definedName>
    <definedName name="HDPE" localSheetId="5">#REF!</definedName>
    <definedName name="HDPE" localSheetId="6">#REF!</definedName>
    <definedName name="HDPE" localSheetId="7">#REF!</definedName>
    <definedName name="HDPE">#REF!</definedName>
    <definedName name="heavyhours" localSheetId="8">#REF!</definedName>
    <definedName name="heavyhours" localSheetId="3">#REF!</definedName>
    <definedName name="heavyhours" localSheetId="4">#REF!</definedName>
    <definedName name="heavyhours" localSheetId="5">#REF!</definedName>
    <definedName name="heavyhours" localSheetId="6">#REF!</definedName>
    <definedName name="heavyhours" localSheetId="7">#REF!</definedName>
    <definedName name="heavyhours">#REF!</definedName>
    <definedName name="heavymiles" localSheetId="8">#REF!</definedName>
    <definedName name="heavymiles" localSheetId="3">#REF!</definedName>
    <definedName name="heavymiles" localSheetId="4">#REF!</definedName>
    <definedName name="heavymiles" localSheetId="5">#REF!</definedName>
    <definedName name="heavymiles" localSheetId="6">#REF!</definedName>
    <definedName name="heavymiles" localSheetId="7">#REF!</definedName>
    <definedName name="heavymiles">#REF!</definedName>
    <definedName name="hours" localSheetId="8">#REF!</definedName>
    <definedName name="hours" localSheetId="3">#REF!</definedName>
    <definedName name="hours" localSheetId="4">#REF!</definedName>
    <definedName name="hours" localSheetId="5">#REF!</definedName>
    <definedName name="hours" localSheetId="6">#REF!</definedName>
    <definedName name="hours" localSheetId="7">#REF!</definedName>
    <definedName name="hours">#REF!</definedName>
    <definedName name="KMnO4" localSheetId="8">#REF!</definedName>
    <definedName name="KMnO4" localSheetId="3">#REF!</definedName>
    <definedName name="KMnO4" localSheetId="4">#REF!</definedName>
    <definedName name="KMnO4" localSheetId="5">#REF!</definedName>
    <definedName name="KMnO4" localSheetId="6">#REF!</definedName>
    <definedName name="KMnO4" localSheetId="7">#REF!</definedName>
    <definedName name="KMnO4">#REF!</definedName>
    <definedName name="level" localSheetId="8">#REF!</definedName>
    <definedName name="level" localSheetId="3">#REF!</definedName>
    <definedName name="level" localSheetId="4">#REF!</definedName>
    <definedName name="level" localSheetId="5">#REF!</definedName>
    <definedName name="level" localSheetId="6">#REF!</definedName>
    <definedName name="level" localSheetId="7">#REF!</definedName>
    <definedName name="level">#REF!</definedName>
    <definedName name="levels" localSheetId="1">#REF!</definedName>
    <definedName name="levels">General!$B$16:$B$22</definedName>
    <definedName name="Lime" localSheetId="8">#REF!</definedName>
    <definedName name="Lime" localSheetId="3">#REF!</definedName>
    <definedName name="Lime" localSheetId="4">#REF!</definedName>
    <definedName name="Lime" localSheetId="5">#REF!</definedName>
    <definedName name="Lime" localSheetId="6">#REF!</definedName>
    <definedName name="Lime" localSheetId="7">#REF!</definedName>
    <definedName name="Lime">#REF!</definedName>
    <definedName name="material" localSheetId="1">#REF!</definedName>
    <definedName name="material">[1]Lookup!$A$49:$A$88</definedName>
    <definedName name="materialsmiles" localSheetId="8">#REF!</definedName>
    <definedName name="materialsmiles" localSheetId="3">#REF!</definedName>
    <definedName name="materialsmiles" localSheetId="4">#REF!</definedName>
    <definedName name="materialsmiles" localSheetId="5">#REF!</definedName>
    <definedName name="materialsmiles" localSheetId="6">#REF!</definedName>
    <definedName name="materialsmiles" localSheetId="7">#REF!</definedName>
    <definedName name="materialsmiles">#REF!</definedName>
    <definedName name="materialstrips" localSheetId="8">#REF!</definedName>
    <definedName name="materialstrips" localSheetId="3">#REF!</definedName>
    <definedName name="materialstrips" localSheetId="4">#REF!</definedName>
    <definedName name="materialstrips" localSheetId="5">#REF!</definedName>
    <definedName name="materialstrips" localSheetId="6">#REF!</definedName>
    <definedName name="materialstrips" localSheetId="7">#REF!</definedName>
    <definedName name="materialstrips">#REF!</definedName>
    <definedName name="mode" localSheetId="1">#REF!</definedName>
    <definedName name="mode">[1]Lookup!$A$11:$A$17</definedName>
    <definedName name="modem" localSheetId="1">#REF!</definedName>
    <definedName name="modem">[1]Lookup!$H$50:$H$54</definedName>
    <definedName name="Molasses" localSheetId="8">#REF!</definedName>
    <definedName name="Molasses" localSheetId="3">#REF!</definedName>
    <definedName name="Molasses" localSheetId="4">#REF!</definedName>
    <definedName name="Molasses" localSheetId="5">#REF!</definedName>
    <definedName name="Molasses" localSheetId="6">#REF!</definedName>
    <definedName name="Molasses" localSheetId="7">#REF!</definedName>
    <definedName name="Molasses">#REF!</definedName>
    <definedName name="N_Fert" localSheetId="8">#REF!</definedName>
    <definedName name="N_Fert" localSheetId="3">#REF!</definedName>
    <definedName name="N_Fert" localSheetId="4">#REF!</definedName>
    <definedName name="N_Fert" localSheetId="5">#REF!</definedName>
    <definedName name="N_Fert" localSheetId="6">#REF!</definedName>
    <definedName name="N_Fert" localSheetId="7">#REF!</definedName>
    <definedName name="N_Fert">#REF!</definedName>
    <definedName name="NaOH" localSheetId="8">#REF!</definedName>
    <definedName name="NaOH" localSheetId="3">#REF!</definedName>
    <definedName name="NaOH" localSheetId="4">#REF!</definedName>
    <definedName name="NaOH" localSheetId="5">#REF!</definedName>
    <definedName name="NaOH" localSheetId="6">#REF!</definedName>
    <definedName name="NaOH" localSheetId="7">#REF!</definedName>
    <definedName name="NaOH">#REF!</definedName>
    <definedName name="NG" localSheetId="8">#REF!</definedName>
    <definedName name="NG" localSheetId="3">#REF!</definedName>
    <definedName name="NG" localSheetId="4">#REF!</definedName>
    <definedName name="NG" localSheetId="5">#REF!</definedName>
    <definedName name="NG" localSheetId="6">#REF!</definedName>
    <definedName name="NG" localSheetId="7">#REF!</definedName>
    <definedName name="NG">#REF!</definedName>
    <definedName name="offsiteB20" localSheetId="8">#REF!</definedName>
    <definedName name="offsiteB20" localSheetId="3">#REF!</definedName>
    <definedName name="offsiteB20" localSheetId="4">#REF!</definedName>
    <definedName name="offsiteB20" localSheetId="5">#REF!</definedName>
    <definedName name="offsiteB20" localSheetId="6">#REF!</definedName>
    <definedName name="offsiteB20" localSheetId="7">#REF!</definedName>
    <definedName name="offsiteB20">#REF!</definedName>
    <definedName name="offsiteE85" localSheetId="8">#REF!</definedName>
    <definedName name="offsiteE85" localSheetId="3">#REF!</definedName>
    <definedName name="offsiteE85" localSheetId="4">#REF!</definedName>
    <definedName name="offsiteE85" localSheetId="5">#REF!</definedName>
    <definedName name="offsiteE85" localSheetId="6">#REF!</definedName>
    <definedName name="offsiteE85" localSheetId="7">#REF!</definedName>
    <definedName name="offsiteE85">#REF!</definedName>
    <definedName name="onsiteB20" localSheetId="8">#REF!</definedName>
    <definedName name="onsiteB20" localSheetId="3">#REF!</definedName>
    <definedName name="onsiteB20" localSheetId="4">#REF!</definedName>
    <definedName name="onsiteB20" localSheetId="5">#REF!</definedName>
    <definedName name="onsiteB20" localSheetId="6">#REF!</definedName>
    <definedName name="onsiteB20" localSheetId="7">#REF!</definedName>
    <definedName name="onsiteB20">#REF!</definedName>
    <definedName name="onsiteE85" localSheetId="8">#REF!</definedName>
    <definedName name="onsiteE85" localSheetId="3">#REF!</definedName>
    <definedName name="onsiteE85" localSheetId="4">#REF!</definedName>
    <definedName name="onsiteE85" localSheetId="5">#REF!</definedName>
    <definedName name="onsiteE85" localSheetId="6">#REF!</definedName>
    <definedName name="onsiteE85" localSheetId="7">#REF!</definedName>
    <definedName name="onsiteE85">#REF!</definedName>
    <definedName name="Other1" localSheetId="8">#REF!</definedName>
    <definedName name="Other1" localSheetId="3">#REF!</definedName>
    <definedName name="Other1" localSheetId="4">#REF!</definedName>
    <definedName name="Other1" localSheetId="5">#REF!</definedName>
    <definedName name="Other1" localSheetId="6">#REF!</definedName>
    <definedName name="Other1" localSheetId="7">#REF!</definedName>
    <definedName name="Other1">#REF!</definedName>
    <definedName name="Other2" localSheetId="8">#REF!</definedName>
    <definedName name="Other2" localSheetId="3">#REF!</definedName>
    <definedName name="Other2" localSheetId="4">#REF!</definedName>
    <definedName name="Other2" localSheetId="5">#REF!</definedName>
    <definedName name="Other2" localSheetId="6">#REF!</definedName>
    <definedName name="Other2" localSheetId="7">#REF!</definedName>
    <definedName name="Other2">#REF!</definedName>
    <definedName name="Other3" localSheetId="8">#REF!</definedName>
    <definedName name="Other3" localSheetId="3">#REF!</definedName>
    <definedName name="Other3" localSheetId="4">#REF!</definedName>
    <definedName name="Other3" localSheetId="5">#REF!</definedName>
    <definedName name="Other3" localSheetId="6">#REF!</definedName>
    <definedName name="Other3" localSheetId="7">#REF!</definedName>
    <definedName name="Other3">#REF!</definedName>
    <definedName name="Other4" localSheetId="8">#REF!</definedName>
    <definedName name="Other4" localSheetId="3">#REF!</definedName>
    <definedName name="Other4" localSheetId="4">#REF!</definedName>
    <definedName name="Other4" localSheetId="5">#REF!</definedName>
    <definedName name="Other4" localSheetId="6">#REF!</definedName>
    <definedName name="Other4" localSheetId="7">#REF!</definedName>
    <definedName name="Other4">#REF!</definedName>
    <definedName name="Other5" localSheetId="8">#REF!</definedName>
    <definedName name="Other5" localSheetId="3">#REF!</definedName>
    <definedName name="Other5" localSheetId="4">#REF!</definedName>
    <definedName name="Other5" localSheetId="5">#REF!</definedName>
    <definedName name="Other5" localSheetId="6">#REF!</definedName>
    <definedName name="Other5" localSheetId="7">#REF!</definedName>
    <definedName name="Other5">#REF!</definedName>
    <definedName name="P_Fert" localSheetId="8">#REF!</definedName>
    <definedName name="P_Fert" localSheetId="3">#REF!</definedName>
    <definedName name="P_Fert" localSheetId="4">#REF!</definedName>
    <definedName name="P_Fert" localSheetId="5">#REF!</definedName>
    <definedName name="P_Fert" localSheetId="6">#REF!</definedName>
    <definedName name="P_Fert" localSheetId="7">#REF!</definedName>
    <definedName name="P_Fert">#REF!</definedName>
    <definedName name="passengermiles" localSheetId="8">#REF!</definedName>
    <definedName name="passengermiles" localSheetId="3">#REF!</definedName>
    <definedName name="passengermiles" localSheetId="4">#REF!</definedName>
    <definedName name="passengermiles" localSheetId="5">#REF!</definedName>
    <definedName name="passengermiles" localSheetId="6">#REF!</definedName>
    <definedName name="passengermiles" localSheetId="7">#REF!</definedName>
    <definedName name="passengermiles">#REF!</definedName>
    <definedName name="passengertrips" localSheetId="8">#REF!</definedName>
    <definedName name="passengertrips" localSheetId="3">#REF!</definedName>
    <definedName name="passengertrips" localSheetId="4">#REF!</definedName>
    <definedName name="passengertrips" localSheetId="5">#REF!</definedName>
    <definedName name="passengertrips" localSheetId="6">#REF!</definedName>
    <definedName name="passengertrips" localSheetId="7">#REF!</definedName>
    <definedName name="passengertrips">#REF!</definedName>
    <definedName name="Polymer" localSheetId="8">#REF!</definedName>
    <definedName name="Polymer" localSheetId="3">#REF!</definedName>
    <definedName name="Polymer" localSheetId="4">#REF!</definedName>
    <definedName name="Polymer" localSheetId="5">#REF!</definedName>
    <definedName name="Polymer" localSheetId="6">#REF!</definedName>
    <definedName name="Polymer" localSheetId="7">#REF!</definedName>
    <definedName name="Polymer">#REF!</definedName>
    <definedName name="potwatertrans" localSheetId="8">#REF!</definedName>
    <definedName name="potwatertrans" localSheetId="3">#REF!</definedName>
    <definedName name="potwatertrans" localSheetId="4">#REF!</definedName>
    <definedName name="potwatertrans" localSheetId="5">#REF!</definedName>
    <definedName name="potwatertrans" localSheetId="6">#REF!</definedName>
    <definedName name="potwatertrans" localSheetId="7">#REF!</definedName>
    <definedName name="potwatertrans">#REF!</definedName>
    <definedName name="_xlnm.Print_Area" localSheetId="8">'All Components'!$A$1:$O$395</definedName>
    <definedName name="_xlnm.Print_Area" localSheetId="2">'Component 1'!$A$1:$O$395</definedName>
    <definedName name="_xlnm.Print_Area" localSheetId="3">'Component 2'!$A$1:$O$395</definedName>
    <definedName name="_xlnm.Print_Area" localSheetId="4">'Component 3'!$A$1:$O$395</definedName>
    <definedName name="_xlnm.Print_Area" localSheetId="5">'Component 4'!$A$1:$O$395</definedName>
    <definedName name="_xlnm.Print_Area" localSheetId="6">'Component 5'!$A$1:$O$395</definedName>
    <definedName name="_xlnm.Print_Area" localSheetId="7">'Component 6'!$A$1:$O$395</definedName>
    <definedName name="_xlnm.Print_Area" localSheetId="0">General!$A$1:$H$51</definedName>
    <definedName name="_xlnm.Print_Area" localSheetId="10">'Grid Electricity Conversions'!$A$1:$N$142</definedName>
    <definedName name="_xlnm.Print_Area" localSheetId="12">'Transfer 1'!$A$1:$N$59</definedName>
    <definedName name="_xlnm.Print_Area" localSheetId="13">'Transfer 2'!$A$20:$N$32</definedName>
    <definedName name="PV" localSheetId="8">#REF!</definedName>
    <definedName name="PV" localSheetId="3">#REF!</definedName>
    <definedName name="PV" localSheetId="4">#REF!</definedName>
    <definedName name="PV" localSheetId="5">#REF!</definedName>
    <definedName name="PV" localSheetId="6">#REF!</definedName>
    <definedName name="PV" localSheetId="7">#REF!</definedName>
    <definedName name="PV">#REF!</definedName>
    <definedName name="PVC" localSheetId="8">#REF!</definedName>
    <definedName name="PVC" localSheetId="3">#REF!</definedName>
    <definedName name="PVC" localSheetId="4">#REF!</definedName>
    <definedName name="PVC" localSheetId="5">#REF!</definedName>
    <definedName name="PVC" localSheetId="6">#REF!</definedName>
    <definedName name="PVC" localSheetId="7">#REF!</definedName>
    <definedName name="PVC">#REF!</definedName>
    <definedName name="RECs" localSheetId="8">#REF!</definedName>
    <definedName name="RECs" localSheetId="3">#REF!</definedName>
    <definedName name="RECs" localSheetId="4">#REF!</definedName>
    <definedName name="RECs" localSheetId="5">#REF!</definedName>
    <definedName name="RECs" localSheetId="6">#REF!</definedName>
    <definedName name="RECs" localSheetId="7">#REF!</definedName>
    <definedName name="RECs">#REF!</definedName>
    <definedName name="S_Steel" localSheetId="8">#REF!</definedName>
    <definedName name="S_Steel" localSheetId="3">#REF!</definedName>
    <definedName name="S_Steel" localSheetId="4">#REF!</definedName>
    <definedName name="S_Steel" localSheetId="5">#REF!</definedName>
    <definedName name="S_Steel" localSheetId="6">#REF!</definedName>
    <definedName name="S_Steel" localSheetId="7">#REF!</definedName>
    <definedName name="S_Steel">#REF!</definedName>
    <definedName name="Sand" localSheetId="8">#REF!</definedName>
    <definedName name="Sand" localSheetId="3">#REF!</definedName>
    <definedName name="Sand" localSheetId="4">#REF!</definedName>
    <definedName name="Sand" localSheetId="5">#REF!</definedName>
    <definedName name="Sand" localSheetId="6">#REF!</definedName>
    <definedName name="Sand" localSheetId="7">#REF!</definedName>
    <definedName name="Sand">#REF!</definedName>
    <definedName name="Seed" localSheetId="8">#REF!</definedName>
    <definedName name="Seed" localSheetId="3">#REF!</definedName>
    <definedName name="Seed" localSheetId="4">#REF!</definedName>
    <definedName name="Seed" localSheetId="5">#REF!</definedName>
    <definedName name="Seed" localSheetId="6">#REF!</definedName>
    <definedName name="Seed" localSheetId="7">#REF!</definedName>
    <definedName name="Seed">#REF!</definedName>
    <definedName name="Sequester" localSheetId="8">#REF!</definedName>
    <definedName name="Sequester" localSheetId="3">#REF!</definedName>
    <definedName name="Sequester" localSheetId="4">#REF!</definedName>
    <definedName name="Sequester" localSheetId="5">#REF!</definedName>
    <definedName name="Sequester" localSheetId="6">#REF!</definedName>
    <definedName name="Sequester" localSheetId="7">#REF!</definedName>
    <definedName name="Sequester">#REF!</definedName>
    <definedName name="Steel" localSheetId="8">#REF!</definedName>
    <definedName name="Steel" localSheetId="3">#REF!</definedName>
    <definedName name="Steel" localSheetId="4">#REF!</definedName>
    <definedName name="Steel" localSheetId="5">#REF!</definedName>
    <definedName name="Steel" localSheetId="6">#REF!</definedName>
    <definedName name="Steel" localSheetId="7">#REF!</definedName>
    <definedName name="Steel">#REF!</definedName>
    <definedName name="trips" localSheetId="8">#REF!</definedName>
    <definedName name="trips" localSheetId="3">#REF!</definedName>
    <definedName name="trips" localSheetId="4">#REF!</definedName>
    <definedName name="trips" localSheetId="5">#REF!</definedName>
    <definedName name="trips" localSheetId="6">#REF!</definedName>
    <definedName name="trips" localSheetId="7">#REF!</definedName>
    <definedName name="trips">#REF!</definedName>
    <definedName name="waste" localSheetId="8">#REF!</definedName>
    <definedName name="waste" localSheetId="3">#REF!</definedName>
    <definedName name="waste" localSheetId="4">#REF!</definedName>
    <definedName name="waste" localSheetId="5">#REF!</definedName>
    <definedName name="waste" localSheetId="6">#REF!</definedName>
    <definedName name="waste" localSheetId="7">#REF!</definedName>
    <definedName name="waste">#REF!</definedName>
    <definedName name="wastemiles" localSheetId="8">#REF!</definedName>
    <definedName name="wastemiles" localSheetId="3">#REF!</definedName>
    <definedName name="wastemiles" localSheetId="4">#REF!</definedName>
    <definedName name="wastemiles" localSheetId="5">#REF!</definedName>
    <definedName name="wastemiles" localSheetId="6">#REF!</definedName>
    <definedName name="wastemiles" localSheetId="7">#REF!</definedName>
    <definedName name="wastemiles">#REF!</definedName>
    <definedName name="wastetrips" localSheetId="8">#REF!</definedName>
    <definedName name="wastetrips" localSheetId="3">#REF!</definedName>
    <definedName name="wastetrips" localSheetId="4">#REF!</definedName>
    <definedName name="wastetrips" localSheetId="5">#REF!</definedName>
    <definedName name="wastetrips" localSheetId="6">#REF!</definedName>
    <definedName name="wastetrips" localSheetId="7">#REF!</definedName>
    <definedName name="wastetrips">#REF!</definedName>
    <definedName name="Whey" localSheetId="8">#REF!</definedName>
    <definedName name="Whey" localSheetId="3">#REF!</definedName>
    <definedName name="Whey" localSheetId="4">#REF!</definedName>
    <definedName name="Whey" localSheetId="5">#REF!</definedName>
    <definedName name="Whey" localSheetId="6">#REF!</definedName>
    <definedName name="Whey" localSheetId="7">#REF!</definedName>
    <definedName name="Whe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7" i="98" l="1"/>
  <c r="N186" i="98"/>
  <c r="N185" i="98"/>
  <c r="N184" i="98"/>
  <c r="N183" i="98"/>
  <c r="N182" i="98"/>
  <c r="N181" i="98"/>
  <c r="N180" i="98"/>
  <c r="N179" i="98"/>
  <c r="N178" i="98"/>
  <c r="N177" i="98"/>
  <c r="N176" i="98"/>
  <c r="L187" i="98"/>
  <c r="L186" i="98"/>
  <c r="L185" i="98"/>
  <c r="L184" i="98"/>
  <c r="L183" i="98"/>
  <c r="L182" i="98"/>
  <c r="L181" i="98"/>
  <c r="L180" i="98"/>
  <c r="L179" i="98"/>
  <c r="L178" i="98"/>
  <c r="L177" i="98"/>
  <c r="L176" i="98"/>
  <c r="J187" i="98"/>
  <c r="J186" i="98"/>
  <c r="J185" i="98"/>
  <c r="J184" i="98"/>
  <c r="J183" i="98"/>
  <c r="J182" i="98"/>
  <c r="J181" i="98"/>
  <c r="J180" i="98"/>
  <c r="J179" i="98"/>
  <c r="J178" i="98"/>
  <c r="J177" i="98"/>
  <c r="J176" i="98"/>
  <c r="H187" i="98"/>
  <c r="H186" i="98"/>
  <c r="H185" i="98"/>
  <c r="H184" i="98"/>
  <c r="H183" i="98"/>
  <c r="H182" i="98"/>
  <c r="H181" i="98"/>
  <c r="H180" i="98"/>
  <c r="H179" i="98"/>
  <c r="H178" i="98"/>
  <c r="H177" i="98"/>
  <c r="H176" i="98"/>
  <c r="F187" i="98"/>
  <c r="F186" i="98"/>
  <c r="F185" i="98"/>
  <c r="F184" i="98"/>
  <c r="F183" i="98"/>
  <c r="F182" i="98"/>
  <c r="F181" i="98"/>
  <c r="F180" i="98"/>
  <c r="F179" i="98"/>
  <c r="F178" i="98"/>
  <c r="F177" i="98"/>
  <c r="F176" i="98"/>
  <c r="D177" i="98"/>
  <c r="D178" i="98"/>
  <c r="D179" i="98"/>
  <c r="D180" i="98"/>
  <c r="D181" i="98"/>
  <c r="D182" i="98"/>
  <c r="D183" i="98"/>
  <c r="D184" i="98"/>
  <c r="D185" i="98"/>
  <c r="D186" i="98"/>
  <c r="D187" i="98"/>
  <c r="N152" i="98"/>
  <c r="N151" i="98"/>
  <c r="N150" i="98"/>
  <c r="N149" i="98"/>
  <c r="N148" i="98"/>
  <c r="N144" i="98"/>
  <c r="N142" i="98"/>
  <c r="N141" i="98"/>
  <c r="N140" i="98"/>
  <c r="N139" i="98"/>
  <c r="N138" i="98"/>
  <c r="N137" i="98"/>
  <c r="N136" i="98"/>
  <c r="L152" i="98"/>
  <c r="L151" i="98"/>
  <c r="L150" i="98"/>
  <c r="L149" i="98"/>
  <c r="L148" i="98"/>
  <c r="L144" i="98"/>
  <c r="L142" i="98"/>
  <c r="L141" i="98"/>
  <c r="L140" i="98"/>
  <c r="L139" i="98"/>
  <c r="L138" i="98"/>
  <c r="L137" i="98"/>
  <c r="L136" i="98"/>
  <c r="J152" i="98"/>
  <c r="J151" i="98"/>
  <c r="J150" i="98"/>
  <c r="J149" i="98"/>
  <c r="J148" i="98"/>
  <c r="J144" i="98"/>
  <c r="J142" i="98"/>
  <c r="J141" i="98"/>
  <c r="J140" i="98"/>
  <c r="J139" i="98"/>
  <c r="J138" i="98"/>
  <c r="J137" i="98"/>
  <c r="J136" i="98"/>
  <c r="H152" i="98"/>
  <c r="H151" i="98"/>
  <c r="H150" i="98"/>
  <c r="H149" i="98"/>
  <c r="H148" i="98"/>
  <c r="H144" i="98"/>
  <c r="H142" i="98"/>
  <c r="H141" i="98"/>
  <c r="H140" i="98"/>
  <c r="H139" i="98"/>
  <c r="H138" i="98"/>
  <c r="H137" i="98"/>
  <c r="H136" i="98"/>
  <c r="F152" i="98"/>
  <c r="F151" i="98"/>
  <c r="F150" i="98"/>
  <c r="F149" i="98"/>
  <c r="F148" i="98"/>
  <c r="F147" i="98"/>
  <c r="F146" i="98"/>
  <c r="F144" i="98"/>
  <c r="F142" i="98"/>
  <c r="F141" i="98"/>
  <c r="F140" i="98"/>
  <c r="F139" i="98"/>
  <c r="F138" i="98"/>
  <c r="F137" i="98"/>
  <c r="F136" i="98"/>
  <c r="D137" i="98"/>
  <c r="D138" i="98"/>
  <c r="D139" i="98"/>
  <c r="D140" i="98"/>
  <c r="D141" i="98"/>
  <c r="D142" i="98"/>
  <c r="D144" i="98"/>
  <c r="D148" i="98"/>
  <c r="D149" i="98"/>
  <c r="D150" i="98"/>
  <c r="C305" i="97"/>
  <c r="C306" i="97"/>
  <c r="C307" i="97"/>
  <c r="C308" i="97"/>
  <c r="C304" i="97"/>
  <c r="N187" i="97"/>
  <c r="N186" i="97"/>
  <c r="N185" i="97"/>
  <c r="N184" i="97"/>
  <c r="N183" i="97"/>
  <c r="N182" i="97"/>
  <c r="N181" i="97"/>
  <c r="N180" i="97"/>
  <c r="N179" i="97"/>
  <c r="N178" i="97"/>
  <c r="N177" i="97"/>
  <c r="N176" i="97"/>
  <c r="L187" i="97"/>
  <c r="L186" i="97"/>
  <c r="L185" i="97"/>
  <c r="L184" i="97"/>
  <c r="L183" i="97"/>
  <c r="L182" i="97"/>
  <c r="L181" i="97"/>
  <c r="L180" i="97"/>
  <c r="L179" i="97"/>
  <c r="L178" i="97"/>
  <c r="L177" i="97"/>
  <c r="L176" i="97"/>
  <c r="J187" i="97"/>
  <c r="J186" i="97"/>
  <c r="J185" i="97"/>
  <c r="J184" i="97"/>
  <c r="J183" i="97"/>
  <c r="J182" i="97"/>
  <c r="J181" i="97"/>
  <c r="J180" i="97"/>
  <c r="J179" i="97"/>
  <c r="J178" i="97"/>
  <c r="J177" i="97"/>
  <c r="J176" i="97"/>
  <c r="H187" i="97"/>
  <c r="H186" i="97"/>
  <c r="H185" i="97"/>
  <c r="H184" i="97"/>
  <c r="H183" i="97"/>
  <c r="H182" i="97"/>
  <c r="H181" i="97"/>
  <c r="H180" i="97"/>
  <c r="H179" i="97"/>
  <c r="H178" i="97"/>
  <c r="H177" i="97"/>
  <c r="H176" i="97"/>
  <c r="F187" i="97"/>
  <c r="F186" i="97"/>
  <c r="F185" i="97"/>
  <c r="F184" i="97"/>
  <c r="F183" i="97"/>
  <c r="F182" i="97"/>
  <c r="F181" i="97"/>
  <c r="F180" i="97"/>
  <c r="F179" i="97"/>
  <c r="F178" i="97"/>
  <c r="F177" i="97"/>
  <c r="F176" i="97"/>
  <c r="D177" i="97"/>
  <c r="D178" i="97"/>
  <c r="D179" i="97"/>
  <c r="D180" i="97"/>
  <c r="D181" i="97"/>
  <c r="D182" i="97"/>
  <c r="D183" i="97"/>
  <c r="D184" i="97"/>
  <c r="D185" i="97"/>
  <c r="D186" i="97"/>
  <c r="D187" i="97"/>
  <c r="N152" i="97"/>
  <c r="N151" i="97"/>
  <c r="N150" i="97"/>
  <c r="N149" i="97"/>
  <c r="N148" i="97"/>
  <c r="N144" i="97"/>
  <c r="N142" i="97"/>
  <c r="N141" i="97"/>
  <c r="N140" i="97"/>
  <c r="N139" i="97"/>
  <c r="N138" i="97"/>
  <c r="N137" i="97"/>
  <c r="N136" i="97"/>
  <c r="L152" i="97"/>
  <c r="L151" i="97"/>
  <c r="L150" i="97"/>
  <c r="L149" i="97"/>
  <c r="L148" i="97"/>
  <c r="L144" i="97"/>
  <c r="L142" i="97"/>
  <c r="L141" i="97"/>
  <c r="L140" i="97"/>
  <c r="L139" i="97"/>
  <c r="L138" i="97"/>
  <c r="L137" i="97"/>
  <c r="L136" i="97"/>
  <c r="J152" i="97"/>
  <c r="J151" i="97"/>
  <c r="J150" i="97"/>
  <c r="J149" i="97"/>
  <c r="J148" i="97"/>
  <c r="J144" i="97"/>
  <c r="J142" i="97"/>
  <c r="J141" i="97"/>
  <c r="J140" i="97"/>
  <c r="J139" i="97"/>
  <c r="J138" i="97"/>
  <c r="J137" i="97"/>
  <c r="J136" i="97"/>
  <c r="H152" i="97"/>
  <c r="H151" i="97"/>
  <c r="H150" i="97"/>
  <c r="H149" i="97"/>
  <c r="H148" i="97"/>
  <c r="H144" i="97"/>
  <c r="H142" i="97"/>
  <c r="H141" i="97"/>
  <c r="H140" i="97"/>
  <c r="H139" i="97"/>
  <c r="H138" i="97"/>
  <c r="H137" i="97"/>
  <c r="H136" i="97"/>
  <c r="F152" i="97"/>
  <c r="F151" i="97"/>
  <c r="F150" i="97"/>
  <c r="F149" i="97"/>
  <c r="F148" i="97"/>
  <c r="F147" i="97"/>
  <c r="F146" i="97"/>
  <c r="F144" i="97"/>
  <c r="F142" i="97"/>
  <c r="F141" i="97"/>
  <c r="F140" i="97"/>
  <c r="F139" i="97"/>
  <c r="F138" i="97"/>
  <c r="F137" i="97"/>
  <c r="F136" i="97"/>
  <c r="D137" i="97"/>
  <c r="D138" i="97"/>
  <c r="D139" i="97"/>
  <c r="D140" i="97"/>
  <c r="D141" i="97"/>
  <c r="D142" i="97"/>
  <c r="D144" i="97"/>
  <c r="D148" i="97"/>
  <c r="D149" i="97"/>
  <c r="D150" i="97"/>
  <c r="Q150" i="66"/>
  <c r="Q149" i="66"/>
  <c r="N187" i="96" l="1"/>
  <c r="N186" i="96"/>
  <c r="N185" i="96"/>
  <c r="N184" i="96"/>
  <c r="N183" i="96"/>
  <c r="N182" i="96"/>
  <c r="N181" i="96"/>
  <c r="N180" i="96"/>
  <c r="N179" i="96"/>
  <c r="N178" i="96"/>
  <c r="N177" i="96"/>
  <c r="N176" i="96"/>
  <c r="L187" i="96"/>
  <c r="L186" i="96"/>
  <c r="L185" i="96"/>
  <c r="L184" i="96"/>
  <c r="L183" i="96"/>
  <c r="L182" i="96"/>
  <c r="L181" i="96"/>
  <c r="L180" i="96"/>
  <c r="L179" i="96"/>
  <c r="L178" i="96"/>
  <c r="L177" i="96"/>
  <c r="L176" i="96"/>
  <c r="J187" i="96"/>
  <c r="J186" i="96"/>
  <c r="J185" i="96"/>
  <c r="J184" i="96"/>
  <c r="J183" i="96"/>
  <c r="J182" i="96"/>
  <c r="J181" i="96"/>
  <c r="J180" i="96"/>
  <c r="J179" i="96"/>
  <c r="J178" i="96"/>
  <c r="J177" i="96"/>
  <c r="J176" i="96"/>
  <c r="H187" i="96"/>
  <c r="H186" i="96"/>
  <c r="H185" i="96"/>
  <c r="H184" i="96"/>
  <c r="H183" i="96"/>
  <c r="H182" i="96"/>
  <c r="H181" i="96"/>
  <c r="H180" i="96"/>
  <c r="H179" i="96"/>
  <c r="H178" i="96"/>
  <c r="H177" i="96"/>
  <c r="H176" i="96"/>
  <c r="F187" i="96"/>
  <c r="F186" i="96"/>
  <c r="F185" i="96"/>
  <c r="F184" i="96"/>
  <c r="F183" i="96"/>
  <c r="F182" i="96"/>
  <c r="F181" i="96"/>
  <c r="F180" i="96"/>
  <c r="F179" i="96"/>
  <c r="F178" i="96"/>
  <c r="F177" i="96"/>
  <c r="F176" i="96"/>
  <c r="D177" i="96"/>
  <c r="D178" i="96"/>
  <c r="D179" i="96"/>
  <c r="D180" i="96"/>
  <c r="D181" i="96"/>
  <c r="D182" i="96"/>
  <c r="D183" i="96"/>
  <c r="D184" i="96"/>
  <c r="D185" i="96"/>
  <c r="D186" i="96"/>
  <c r="D187" i="96"/>
  <c r="N152" i="96"/>
  <c r="N151" i="96"/>
  <c r="N150" i="96"/>
  <c r="N149" i="96"/>
  <c r="N148" i="96"/>
  <c r="N144" i="96"/>
  <c r="N142" i="96"/>
  <c r="N141" i="96"/>
  <c r="N140" i="96"/>
  <c r="N139" i="96"/>
  <c r="N138" i="96"/>
  <c r="N137" i="96"/>
  <c r="N136" i="96"/>
  <c r="L152" i="96"/>
  <c r="L151" i="96"/>
  <c r="L150" i="96"/>
  <c r="L149" i="96"/>
  <c r="L148" i="96"/>
  <c r="L144" i="96"/>
  <c r="L142" i="96"/>
  <c r="L141" i="96"/>
  <c r="L140" i="96"/>
  <c r="L139" i="96"/>
  <c r="L138" i="96"/>
  <c r="L137" i="96"/>
  <c r="L136" i="96"/>
  <c r="J152" i="96"/>
  <c r="J151" i="96"/>
  <c r="J150" i="96"/>
  <c r="J149" i="96"/>
  <c r="J148" i="96"/>
  <c r="J144" i="96"/>
  <c r="J142" i="96"/>
  <c r="J141" i="96"/>
  <c r="J140" i="96"/>
  <c r="J139" i="96"/>
  <c r="J138" i="96"/>
  <c r="J137" i="96"/>
  <c r="J136" i="96"/>
  <c r="H152" i="96"/>
  <c r="H151" i="96"/>
  <c r="H150" i="96"/>
  <c r="H149" i="96"/>
  <c r="H148" i="96"/>
  <c r="H144" i="96"/>
  <c r="H142" i="96"/>
  <c r="H141" i="96"/>
  <c r="H140" i="96"/>
  <c r="H139" i="96"/>
  <c r="H138" i="96"/>
  <c r="H137" i="96"/>
  <c r="H136" i="96"/>
  <c r="F152" i="96"/>
  <c r="F151" i="96"/>
  <c r="F150" i="96"/>
  <c r="F149" i="96"/>
  <c r="F148" i="96"/>
  <c r="F147" i="96"/>
  <c r="F146" i="96"/>
  <c r="F144" i="96"/>
  <c r="F142" i="96"/>
  <c r="F141" i="96"/>
  <c r="F140" i="96"/>
  <c r="F139" i="96"/>
  <c r="F138" i="96"/>
  <c r="F137" i="96"/>
  <c r="F136" i="96"/>
  <c r="D137" i="96"/>
  <c r="D138" i="96"/>
  <c r="D139" i="96"/>
  <c r="D140" i="96"/>
  <c r="D141" i="96"/>
  <c r="D142" i="96"/>
  <c r="D144" i="96"/>
  <c r="D148" i="96"/>
  <c r="D149" i="96"/>
  <c r="D150" i="96"/>
  <c r="N187" i="95"/>
  <c r="N186" i="95"/>
  <c r="N185" i="95"/>
  <c r="N184" i="95"/>
  <c r="N183" i="95"/>
  <c r="N182" i="95"/>
  <c r="N181" i="95"/>
  <c r="N180" i="95"/>
  <c r="N179" i="95"/>
  <c r="N178" i="95"/>
  <c r="N177" i="95"/>
  <c r="N176" i="95"/>
  <c r="L187" i="95"/>
  <c r="L186" i="95"/>
  <c r="L185" i="95"/>
  <c r="L184" i="95"/>
  <c r="L183" i="95"/>
  <c r="L182" i="95"/>
  <c r="L181" i="95"/>
  <c r="L180" i="95"/>
  <c r="L179" i="95"/>
  <c r="L178" i="95"/>
  <c r="L177" i="95"/>
  <c r="L176" i="95"/>
  <c r="J187" i="95"/>
  <c r="J186" i="95"/>
  <c r="J185" i="95"/>
  <c r="J184" i="95"/>
  <c r="J183" i="95"/>
  <c r="J182" i="95"/>
  <c r="J181" i="95"/>
  <c r="J180" i="95"/>
  <c r="J179" i="95"/>
  <c r="J178" i="95"/>
  <c r="J177" i="95"/>
  <c r="J176" i="95"/>
  <c r="H187" i="95"/>
  <c r="H186" i="95"/>
  <c r="H185" i="95"/>
  <c r="H184" i="95"/>
  <c r="H183" i="95"/>
  <c r="H182" i="95"/>
  <c r="H181" i="95"/>
  <c r="H180" i="95"/>
  <c r="H179" i="95"/>
  <c r="H178" i="95"/>
  <c r="H177" i="95"/>
  <c r="H176" i="95"/>
  <c r="F187" i="95"/>
  <c r="F186" i="95"/>
  <c r="F185" i="95"/>
  <c r="F184" i="95"/>
  <c r="F183" i="95"/>
  <c r="F182" i="95"/>
  <c r="F181" i="95"/>
  <c r="F180" i="95"/>
  <c r="F179" i="95"/>
  <c r="F178" i="95"/>
  <c r="F177" i="95"/>
  <c r="F176" i="95"/>
  <c r="D177" i="95"/>
  <c r="D178" i="95"/>
  <c r="D179" i="95"/>
  <c r="D180" i="95"/>
  <c r="D181" i="95"/>
  <c r="D182" i="95"/>
  <c r="D183" i="95"/>
  <c r="D184" i="95"/>
  <c r="D185" i="95"/>
  <c r="D186" i="95"/>
  <c r="D187" i="95"/>
  <c r="N152" i="95"/>
  <c r="N151" i="95"/>
  <c r="N150" i="95"/>
  <c r="N149" i="95"/>
  <c r="N148" i="95"/>
  <c r="N144" i="95"/>
  <c r="N142" i="95"/>
  <c r="N141" i="95"/>
  <c r="N140" i="95"/>
  <c r="N139" i="95"/>
  <c r="N138" i="95"/>
  <c r="N137" i="95"/>
  <c r="N136" i="95"/>
  <c r="L152" i="95"/>
  <c r="L151" i="95"/>
  <c r="L150" i="95"/>
  <c r="L149" i="95"/>
  <c r="L148" i="95"/>
  <c r="L144" i="95"/>
  <c r="L142" i="95"/>
  <c r="L141" i="95"/>
  <c r="L140" i="95"/>
  <c r="L139" i="95"/>
  <c r="L138" i="95"/>
  <c r="L137" i="95"/>
  <c r="L136" i="95"/>
  <c r="J152" i="95"/>
  <c r="J151" i="95"/>
  <c r="J150" i="95"/>
  <c r="J149" i="95"/>
  <c r="J148" i="95"/>
  <c r="J144" i="95"/>
  <c r="J142" i="95"/>
  <c r="J141" i="95"/>
  <c r="J140" i="95"/>
  <c r="J139" i="95"/>
  <c r="J138" i="95"/>
  <c r="J137" i="95"/>
  <c r="J136" i="95"/>
  <c r="H152" i="95"/>
  <c r="H151" i="95"/>
  <c r="H150" i="95"/>
  <c r="H149" i="95"/>
  <c r="H148" i="95"/>
  <c r="H144" i="95"/>
  <c r="H142" i="95"/>
  <c r="H141" i="95"/>
  <c r="H140" i="95"/>
  <c r="H139" i="95"/>
  <c r="H138" i="95"/>
  <c r="H137" i="95"/>
  <c r="H136" i="95"/>
  <c r="F152" i="95"/>
  <c r="F151" i="95"/>
  <c r="F150" i="95"/>
  <c r="F149" i="95"/>
  <c r="F148" i="95"/>
  <c r="F147" i="95"/>
  <c r="F146" i="95"/>
  <c r="F144" i="95"/>
  <c r="F142" i="95"/>
  <c r="F141" i="95"/>
  <c r="F140" i="95"/>
  <c r="F139" i="95"/>
  <c r="F138" i="95"/>
  <c r="F137" i="95"/>
  <c r="F136" i="95"/>
  <c r="D137" i="95"/>
  <c r="D138" i="95"/>
  <c r="D139" i="95"/>
  <c r="D140" i="95"/>
  <c r="D141" i="95"/>
  <c r="D142" i="95"/>
  <c r="D144" i="95"/>
  <c r="D148" i="95"/>
  <c r="D149" i="95"/>
  <c r="D150" i="95"/>
  <c r="N152" i="94"/>
  <c r="N151" i="94"/>
  <c r="N150" i="94"/>
  <c r="N149" i="94"/>
  <c r="N148" i="94"/>
  <c r="N144" i="94"/>
  <c r="N142" i="94"/>
  <c r="N141" i="94"/>
  <c r="N140" i="94"/>
  <c r="N139" i="94"/>
  <c r="N138" i="94"/>
  <c r="N137" i="94"/>
  <c r="N136" i="94"/>
  <c r="L152" i="94"/>
  <c r="L151" i="94"/>
  <c r="L150" i="94"/>
  <c r="L149" i="94"/>
  <c r="L148" i="94"/>
  <c r="L144" i="94"/>
  <c r="L142" i="94"/>
  <c r="L141" i="94"/>
  <c r="L140" i="94"/>
  <c r="L139" i="94"/>
  <c r="L138" i="94"/>
  <c r="L137" i="94"/>
  <c r="L136" i="94"/>
  <c r="J152" i="94"/>
  <c r="J151" i="94"/>
  <c r="J150" i="94"/>
  <c r="J149" i="94"/>
  <c r="J148" i="94"/>
  <c r="J144" i="94"/>
  <c r="J142" i="94"/>
  <c r="J141" i="94"/>
  <c r="J140" i="94"/>
  <c r="J139" i="94"/>
  <c r="J138" i="94"/>
  <c r="J137" i="94"/>
  <c r="J136" i="94"/>
  <c r="H152" i="94"/>
  <c r="H151" i="94"/>
  <c r="H150" i="94"/>
  <c r="H149" i="94"/>
  <c r="H148" i="94"/>
  <c r="H144" i="94"/>
  <c r="H142" i="94"/>
  <c r="H141" i="94"/>
  <c r="H140" i="94"/>
  <c r="H139" i="94"/>
  <c r="H138" i="94"/>
  <c r="H137" i="94"/>
  <c r="H136" i="94"/>
  <c r="F152" i="94"/>
  <c r="F151" i="94"/>
  <c r="F150" i="94"/>
  <c r="F149" i="94"/>
  <c r="F148" i="94"/>
  <c r="F147" i="94"/>
  <c r="F146" i="94"/>
  <c r="F144" i="94"/>
  <c r="F142" i="94"/>
  <c r="F141" i="94"/>
  <c r="F140" i="94"/>
  <c r="F139" i="94"/>
  <c r="F138" i="94"/>
  <c r="F137" i="94"/>
  <c r="F136" i="94"/>
  <c r="D137" i="94"/>
  <c r="D138" i="94"/>
  <c r="D139" i="94"/>
  <c r="D140" i="94"/>
  <c r="D141" i="94"/>
  <c r="D142" i="94"/>
  <c r="D144" i="94"/>
  <c r="D148" i="94"/>
  <c r="D149" i="94"/>
  <c r="D150" i="94"/>
  <c r="N187" i="93"/>
  <c r="N186" i="93"/>
  <c r="N185" i="93"/>
  <c r="N184" i="93"/>
  <c r="N183" i="93"/>
  <c r="N182" i="93"/>
  <c r="N181" i="93"/>
  <c r="N180" i="93"/>
  <c r="N179" i="93"/>
  <c r="N178" i="93"/>
  <c r="N177" i="93"/>
  <c r="N176" i="93"/>
  <c r="L187" i="93"/>
  <c r="L186" i="93"/>
  <c r="L185" i="93"/>
  <c r="L184" i="93"/>
  <c r="L183" i="93"/>
  <c r="L182" i="93"/>
  <c r="L181" i="93"/>
  <c r="L180" i="93"/>
  <c r="L179" i="93"/>
  <c r="L178" i="93"/>
  <c r="L177" i="93"/>
  <c r="L176" i="93"/>
  <c r="J187" i="93"/>
  <c r="J186" i="93"/>
  <c r="J185" i="93"/>
  <c r="J184" i="93"/>
  <c r="J183" i="93"/>
  <c r="J182" i="93"/>
  <c r="J181" i="93"/>
  <c r="J180" i="93"/>
  <c r="J179" i="93"/>
  <c r="J178" i="93"/>
  <c r="J177" i="93"/>
  <c r="J176" i="93"/>
  <c r="H187" i="93"/>
  <c r="H186" i="93"/>
  <c r="H185" i="93"/>
  <c r="H184" i="93"/>
  <c r="H183" i="93"/>
  <c r="H182" i="93"/>
  <c r="H181" i="93"/>
  <c r="H180" i="93"/>
  <c r="H179" i="93"/>
  <c r="H178" i="93"/>
  <c r="H177" i="93"/>
  <c r="H176" i="93"/>
  <c r="F187" i="93"/>
  <c r="F186" i="93"/>
  <c r="F185" i="93"/>
  <c r="F184" i="93"/>
  <c r="F183" i="93"/>
  <c r="F182" i="93"/>
  <c r="F181" i="93"/>
  <c r="F180" i="93"/>
  <c r="F179" i="93"/>
  <c r="F178" i="93"/>
  <c r="F177" i="93"/>
  <c r="F176" i="93"/>
  <c r="D177" i="93"/>
  <c r="D178" i="93"/>
  <c r="D179" i="93"/>
  <c r="D180" i="93"/>
  <c r="D181" i="93"/>
  <c r="D182" i="93"/>
  <c r="D183" i="93"/>
  <c r="D184" i="93"/>
  <c r="D185" i="93"/>
  <c r="D186" i="93"/>
  <c r="D187" i="93"/>
  <c r="N152" i="93"/>
  <c r="N151" i="93"/>
  <c r="N150" i="93"/>
  <c r="N149" i="93"/>
  <c r="N148" i="93"/>
  <c r="N144" i="93"/>
  <c r="N142" i="93"/>
  <c r="N141" i="93"/>
  <c r="N140" i="93"/>
  <c r="N139" i="93"/>
  <c r="N138" i="93"/>
  <c r="N137" i="93"/>
  <c r="N136" i="93"/>
  <c r="L152" i="93"/>
  <c r="L151" i="93"/>
  <c r="L150" i="93"/>
  <c r="L149" i="93"/>
  <c r="L148" i="93"/>
  <c r="L144" i="93"/>
  <c r="L142" i="93"/>
  <c r="L141" i="93"/>
  <c r="L140" i="93"/>
  <c r="L139" i="93"/>
  <c r="L138" i="93"/>
  <c r="L137" i="93"/>
  <c r="L136" i="93"/>
  <c r="J152" i="93"/>
  <c r="J151" i="93"/>
  <c r="J150" i="93"/>
  <c r="J149" i="93"/>
  <c r="J148" i="93"/>
  <c r="J144" i="93"/>
  <c r="J142" i="93"/>
  <c r="J141" i="93"/>
  <c r="J140" i="93"/>
  <c r="J139" i="93"/>
  <c r="J138" i="93"/>
  <c r="J137" i="93"/>
  <c r="J136" i="93"/>
  <c r="H152" i="93"/>
  <c r="H151" i="93"/>
  <c r="H150" i="93"/>
  <c r="H149" i="93"/>
  <c r="H148" i="93"/>
  <c r="H144" i="93"/>
  <c r="H142" i="93"/>
  <c r="H141" i="93"/>
  <c r="H140" i="93"/>
  <c r="H139" i="93"/>
  <c r="H138" i="93"/>
  <c r="H137" i="93"/>
  <c r="H136" i="93"/>
  <c r="F152" i="93"/>
  <c r="F151" i="93"/>
  <c r="F150" i="93"/>
  <c r="F149" i="93"/>
  <c r="F148" i="93"/>
  <c r="F147" i="93"/>
  <c r="F146" i="93"/>
  <c r="F144" i="93"/>
  <c r="F142" i="93"/>
  <c r="F141" i="93"/>
  <c r="F140" i="93"/>
  <c r="F139" i="93"/>
  <c r="F138" i="93"/>
  <c r="F137" i="93"/>
  <c r="F136" i="93"/>
  <c r="D137" i="93"/>
  <c r="D138" i="93"/>
  <c r="D139" i="93"/>
  <c r="D140" i="93"/>
  <c r="D141" i="93"/>
  <c r="D142" i="93"/>
  <c r="D144" i="93"/>
  <c r="D148" i="93"/>
  <c r="D149" i="93"/>
  <c r="D150" i="93"/>
  <c r="N152" i="62" l="1"/>
  <c r="N151" i="62"/>
  <c r="N150" i="62"/>
  <c r="N149" i="62"/>
  <c r="N148" i="62"/>
  <c r="N144" i="62"/>
  <c r="N142" i="62"/>
  <c r="N141" i="62"/>
  <c r="N140" i="62"/>
  <c r="N139" i="62"/>
  <c r="N138" i="62"/>
  <c r="N137" i="62"/>
  <c r="N136" i="62"/>
  <c r="L152" i="62"/>
  <c r="L151" i="62"/>
  <c r="L150" i="62"/>
  <c r="L149" i="62"/>
  <c r="L148" i="62"/>
  <c r="L144" i="62"/>
  <c r="L142" i="62"/>
  <c r="L141" i="62"/>
  <c r="L140" i="62"/>
  <c r="L139" i="62"/>
  <c r="L138" i="62"/>
  <c r="L137" i="62"/>
  <c r="L136" i="62"/>
  <c r="J152" i="62"/>
  <c r="J151" i="62"/>
  <c r="J150" i="62"/>
  <c r="J149" i="62"/>
  <c r="J148" i="62"/>
  <c r="J144" i="62"/>
  <c r="J142" i="62"/>
  <c r="J141" i="62"/>
  <c r="J140" i="62"/>
  <c r="J139" i="62"/>
  <c r="J138" i="62"/>
  <c r="J137" i="62"/>
  <c r="J136" i="62"/>
  <c r="H152" i="62"/>
  <c r="H151" i="62"/>
  <c r="H150" i="62"/>
  <c r="H149" i="62"/>
  <c r="H148" i="62"/>
  <c r="H144" i="62"/>
  <c r="H142" i="62"/>
  <c r="H141" i="62"/>
  <c r="H140" i="62"/>
  <c r="H139" i="62"/>
  <c r="H138" i="62"/>
  <c r="H137" i="62"/>
  <c r="H136" i="62"/>
  <c r="F152" i="62"/>
  <c r="F151" i="62"/>
  <c r="F150" i="62"/>
  <c r="F149" i="62"/>
  <c r="F148" i="62"/>
  <c r="F147" i="62"/>
  <c r="F146" i="62"/>
  <c r="F144" i="62"/>
  <c r="F142" i="62"/>
  <c r="F141" i="62"/>
  <c r="F140" i="62"/>
  <c r="F139" i="62"/>
  <c r="F138" i="62"/>
  <c r="F137" i="62"/>
  <c r="F136" i="62"/>
  <c r="F48" i="61"/>
  <c r="D137" i="62"/>
  <c r="D138" i="62"/>
  <c r="D139" i="62"/>
  <c r="D140" i="62"/>
  <c r="D141" i="62"/>
  <c r="D142" i="62"/>
  <c r="D144" i="62"/>
  <c r="D148" i="62"/>
  <c r="D149" i="62"/>
  <c r="D150" i="62"/>
  <c r="N42" i="61"/>
  <c r="L42" i="61"/>
  <c r="L147" i="62" s="1"/>
  <c r="J42" i="61"/>
  <c r="J147" i="62" s="1"/>
  <c r="H42" i="61"/>
  <c r="D42" i="61"/>
  <c r="N147" i="98" l="1"/>
  <c r="N147" i="97"/>
  <c r="N147" i="96"/>
  <c r="N147" i="95"/>
  <c r="N147" i="94"/>
  <c r="N147" i="93"/>
  <c r="F153" i="98"/>
  <c r="F153" i="97"/>
  <c r="F153" i="96"/>
  <c r="F153" i="95"/>
  <c r="F153" i="94"/>
  <c r="F153" i="93"/>
  <c r="H147" i="98"/>
  <c r="H147" i="97"/>
  <c r="H147" i="94"/>
  <c r="H147" i="93"/>
  <c r="H147" i="96"/>
  <c r="H147" i="95"/>
  <c r="F153" i="62"/>
  <c r="L147" i="97"/>
  <c r="L147" i="98"/>
  <c r="L147" i="96"/>
  <c r="L147" i="95"/>
  <c r="L147" i="94"/>
  <c r="L147" i="93"/>
  <c r="N147" i="62"/>
  <c r="D147" i="62"/>
  <c r="D147" i="98"/>
  <c r="D147" i="97"/>
  <c r="D147" i="96"/>
  <c r="D147" i="95"/>
  <c r="D147" i="94"/>
  <c r="D147" i="93"/>
  <c r="J147" i="98"/>
  <c r="J147" i="97"/>
  <c r="J147" i="96"/>
  <c r="J147" i="95"/>
  <c r="J147" i="94"/>
  <c r="J147" i="93"/>
  <c r="H147" i="62"/>
  <c r="N41" i="61"/>
  <c r="L41" i="61"/>
  <c r="J41" i="61"/>
  <c r="H41" i="61"/>
  <c r="D41" i="61"/>
  <c r="T48" i="66"/>
  <c r="U48" i="66"/>
  <c r="Y48" i="66"/>
  <c r="V48" i="66"/>
  <c r="S48" i="66"/>
  <c r="W48" i="66"/>
  <c r="X48" i="66"/>
  <c r="H48" i="61" l="1"/>
  <c r="H146" i="98"/>
  <c r="H146" i="97"/>
  <c r="H146" i="96"/>
  <c r="H146" i="95"/>
  <c r="H146" i="94"/>
  <c r="H146" i="93"/>
  <c r="H146" i="62"/>
  <c r="J48" i="61"/>
  <c r="J146" i="97"/>
  <c r="J146" i="98"/>
  <c r="J146" i="96"/>
  <c r="J146" i="95"/>
  <c r="J146" i="94"/>
  <c r="J146" i="93"/>
  <c r="J146" i="62"/>
  <c r="L48" i="61"/>
  <c r="L146" i="98"/>
  <c r="L146" i="97"/>
  <c r="L146" i="96"/>
  <c r="L146" i="95"/>
  <c r="L146" i="94"/>
  <c r="L146" i="93"/>
  <c r="L146" i="62"/>
  <c r="D146" i="98"/>
  <c r="D146" i="97"/>
  <c r="D146" i="94"/>
  <c r="D146" i="93"/>
  <c r="D146" i="96"/>
  <c r="D146" i="95"/>
  <c r="N48" i="61"/>
  <c r="N146" i="98"/>
  <c r="N146" i="97"/>
  <c r="N146" i="94"/>
  <c r="N146" i="93"/>
  <c r="N146" i="96"/>
  <c r="N146" i="95"/>
  <c r="N146" i="62"/>
  <c r="D146" i="62"/>
  <c r="L153" i="98" l="1"/>
  <c r="L153" i="97"/>
  <c r="L153" i="94"/>
  <c r="L153" i="93"/>
  <c r="L153" i="96"/>
  <c r="L153" i="95"/>
  <c r="L153" i="62"/>
  <c r="J153" i="98"/>
  <c r="J153" i="97"/>
  <c r="J153" i="96"/>
  <c r="J153" i="95"/>
  <c r="J153" i="94"/>
  <c r="J153" i="93"/>
  <c r="J153" i="62"/>
  <c r="H153" i="97"/>
  <c r="H153" i="98"/>
  <c r="H153" i="96"/>
  <c r="H153" i="95"/>
  <c r="H153" i="94"/>
  <c r="H153" i="93"/>
  <c r="H153" i="62"/>
  <c r="N153" i="98"/>
  <c r="N153" i="97"/>
  <c r="N153" i="96"/>
  <c r="N153" i="95"/>
  <c r="N153" i="94"/>
  <c r="N153" i="93"/>
  <c r="N153" i="62"/>
  <c r="N80" i="61"/>
  <c r="L80" i="61"/>
  <c r="J80" i="61"/>
  <c r="H80" i="61"/>
  <c r="F80" i="61"/>
  <c r="D80" i="61"/>
  <c r="X225" i="66"/>
  <c r="Q225" i="66"/>
  <c r="S225" i="66"/>
  <c r="T225" i="66"/>
  <c r="W225" i="66"/>
  <c r="V225" i="66"/>
  <c r="Y225" i="66"/>
  <c r="U225" i="66"/>
  <c r="R225" i="66"/>
  <c r="N342" i="98" l="1"/>
  <c r="L342" i="98"/>
  <c r="J342" i="98"/>
  <c r="H342" i="98"/>
  <c r="F342" i="98"/>
  <c r="D342" i="98"/>
  <c r="D310" i="98"/>
  <c r="N307" i="98"/>
  <c r="L307" i="98"/>
  <c r="J307" i="98"/>
  <c r="H307" i="98"/>
  <c r="F307" i="98"/>
  <c r="N306" i="98"/>
  <c r="L306" i="98"/>
  <c r="J306" i="98"/>
  <c r="H306" i="98"/>
  <c r="F306" i="98"/>
  <c r="N305" i="98"/>
  <c r="L305" i="98"/>
  <c r="J305" i="98"/>
  <c r="H305" i="98"/>
  <c r="F305" i="98"/>
  <c r="N304" i="98"/>
  <c r="L304" i="98"/>
  <c r="J304" i="98"/>
  <c r="H304" i="98"/>
  <c r="F304" i="98"/>
  <c r="A290" i="98"/>
  <c r="A248" i="98"/>
  <c r="D244" i="98"/>
  <c r="N238" i="98"/>
  <c r="L238" i="98"/>
  <c r="J238" i="98"/>
  <c r="H238" i="98"/>
  <c r="F238" i="98"/>
  <c r="N237" i="98"/>
  <c r="L237" i="98"/>
  <c r="J237" i="98"/>
  <c r="H237" i="98"/>
  <c r="F237" i="98"/>
  <c r="N236" i="98"/>
  <c r="L236" i="98"/>
  <c r="J236" i="98"/>
  <c r="H236" i="98"/>
  <c r="F236" i="98"/>
  <c r="N235" i="98"/>
  <c r="L235" i="98"/>
  <c r="J235" i="98"/>
  <c r="H235" i="98"/>
  <c r="F235" i="98"/>
  <c r="N231" i="98"/>
  <c r="L231" i="98"/>
  <c r="J231" i="98"/>
  <c r="H231" i="98"/>
  <c r="F231" i="98"/>
  <c r="D231" i="98"/>
  <c r="N230" i="98"/>
  <c r="L230" i="98"/>
  <c r="J230" i="98"/>
  <c r="H230" i="98"/>
  <c r="F230" i="98"/>
  <c r="D230" i="98"/>
  <c r="N229" i="98"/>
  <c r="L229" i="98"/>
  <c r="J229" i="98"/>
  <c r="H229" i="98"/>
  <c r="F229" i="98"/>
  <c r="D229" i="98"/>
  <c r="N228" i="98"/>
  <c r="L228" i="98"/>
  <c r="J228" i="98"/>
  <c r="H228" i="98"/>
  <c r="F228" i="98"/>
  <c r="D228" i="98"/>
  <c r="N227" i="98"/>
  <c r="L227" i="98"/>
  <c r="J227" i="98"/>
  <c r="H227" i="98"/>
  <c r="F227" i="98"/>
  <c r="D227" i="98"/>
  <c r="N226" i="98"/>
  <c r="L226" i="98"/>
  <c r="J226" i="98"/>
  <c r="H226" i="98"/>
  <c r="F226" i="98"/>
  <c r="D226" i="98"/>
  <c r="N225" i="98"/>
  <c r="L225" i="98"/>
  <c r="J225" i="98"/>
  <c r="H225" i="98"/>
  <c r="F225" i="98"/>
  <c r="D225" i="98"/>
  <c r="N224" i="98"/>
  <c r="L224" i="98"/>
  <c r="J224" i="98"/>
  <c r="H224" i="98"/>
  <c r="F224" i="98"/>
  <c r="D224" i="98"/>
  <c r="N223" i="98"/>
  <c r="L223" i="98"/>
  <c r="J223" i="98"/>
  <c r="H223" i="98"/>
  <c r="F223" i="98"/>
  <c r="D223" i="98"/>
  <c r="N222" i="98"/>
  <c r="L222" i="98"/>
  <c r="J222" i="98"/>
  <c r="H222" i="98"/>
  <c r="F222" i="98"/>
  <c r="D222" i="98"/>
  <c r="N221" i="98"/>
  <c r="L221" i="98"/>
  <c r="J221" i="98"/>
  <c r="H221" i="98"/>
  <c r="F221" i="98"/>
  <c r="D221" i="98"/>
  <c r="L220" i="98"/>
  <c r="J220" i="98"/>
  <c r="H220" i="98"/>
  <c r="F220" i="98"/>
  <c r="N219" i="98"/>
  <c r="L219" i="98"/>
  <c r="J219" i="98"/>
  <c r="H219" i="98"/>
  <c r="F219" i="98"/>
  <c r="N218" i="98"/>
  <c r="L218" i="98"/>
  <c r="N217" i="98"/>
  <c r="L217" i="98"/>
  <c r="J217" i="98"/>
  <c r="H217" i="98"/>
  <c r="F217" i="98"/>
  <c r="D217" i="98"/>
  <c r="A207" i="98"/>
  <c r="N202" i="98"/>
  <c r="L202" i="98"/>
  <c r="J202" i="98"/>
  <c r="H202" i="98"/>
  <c r="F202" i="98"/>
  <c r="N198" i="98"/>
  <c r="N349" i="98" s="1"/>
  <c r="L198" i="98"/>
  <c r="L349" i="98" s="1"/>
  <c r="J198" i="98"/>
  <c r="J349" i="98" s="1"/>
  <c r="H198" i="98"/>
  <c r="H349" i="98" s="1"/>
  <c r="F198" i="98"/>
  <c r="F349" i="98" s="1"/>
  <c r="N197" i="98"/>
  <c r="L197" i="98"/>
  <c r="J197" i="98"/>
  <c r="H197" i="98"/>
  <c r="F197" i="98"/>
  <c r="D197" i="98"/>
  <c r="N196" i="98"/>
  <c r="N355" i="98" s="1"/>
  <c r="L196" i="98"/>
  <c r="L355" i="98" s="1"/>
  <c r="J196" i="98"/>
  <c r="J355" i="98" s="1"/>
  <c r="H196" i="98"/>
  <c r="H355" i="98" s="1"/>
  <c r="F196" i="98"/>
  <c r="F355" i="98" s="1"/>
  <c r="D196" i="98"/>
  <c r="D355" i="98" s="1"/>
  <c r="N195" i="98"/>
  <c r="N322" i="98" s="1"/>
  <c r="L195" i="98"/>
  <c r="J195" i="98"/>
  <c r="H195" i="98"/>
  <c r="F195" i="98"/>
  <c r="D195" i="98"/>
  <c r="N194" i="98"/>
  <c r="N334" i="98" s="1"/>
  <c r="L194" i="98"/>
  <c r="L334" i="98" s="1"/>
  <c r="J194" i="98"/>
  <c r="J334" i="98" s="1"/>
  <c r="H194" i="98"/>
  <c r="H334" i="98" s="1"/>
  <c r="F194" i="98"/>
  <c r="F334" i="98" s="1"/>
  <c r="D194" i="98"/>
  <c r="D334" i="98" s="1"/>
  <c r="N193" i="98"/>
  <c r="L193" i="98"/>
  <c r="J193" i="98"/>
  <c r="H193" i="98"/>
  <c r="F193" i="98"/>
  <c r="D193" i="98"/>
  <c r="D176" i="98"/>
  <c r="A166" i="98"/>
  <c r="D136" i="98"/>
  <c r="A126" i="98"/>
  <c r="D110" i="98"/>
  <c r="D341" i="98" s="1"/>
  <c r="N109" i="98"/>
  <c r="L109" i="98"/>
  <c r="J109" i="98"/>
  <c r="H109" i="98"/>
  <c r="F109" i="98"/>
  <c r="D109" i="98"/>
  <c r="D103" i="98"/>
  <c r="D348" i="98" s="1"/>
  <c r="N102" i="98"/>
  <c r="L102" i="98"/>
  <c r="J102" i="98"/>
  <c r="H102" i="98"/>
  <c r="D102" i="98"/>
  <c r="D101" i="98"/>
  <c r="D321" i="98" s="1"/>
  <c r="N100" i="98"/>
  <c r="L100" i="98"/>
  <c r="J100" i="98"/>
  <c r="H100" i="98"/>
  <c r="F100" i="98"/>
  <c r="D100" i="98"/>
  <c r="N99" i="98"/>
  <c r="N319" i="98" s="1"/>
  <c r="L99" i="98"/>
  <c r="L319" i="98" s="1"/>
  <c r="J99" i="98"/>
  <c r="J319" i="98" s="1"/>
  <c r="H99" i="98"/>
  <c r="H319" i="98" s="1"/>
  <c r="F99" i="98"/>
  <c r="F319" i="98" s="1"/>
  <c r="D99" i="98"/>
  <c r="D319" i="98" s="1"/>
  <c r="L98" i="98"/>
  <c r="J98" i="98"/>
  <c r="H98" i="98"/>
  <c r="F98" i="98"/>
  <c r="D98" i="98"/>
  <c r="D97" i="98"/>
  <c r="D333" i="98" s="1"/>
  <c r="N96" i="98"/>
  <c r="L96" i="98"/>
  <c r="J96" i="98"/>
  <c r="H96" i="98"/>
  <c r="F96" i="98"/>
  <c r="D96" i="98"/>
  <c r="N95" i="98"/>
  <c r="N331" i="98" s="1"/>
  <c r="L95" i="98"/>
  <c r="L331" i="98" s="1"/>
  <c r="J95" i="98"/>
  <c r="J331" i="98" s="1"/>
  <c r="H95" i="98"/>
  <c r="H331" i="98" s="1"/>
  <c r="F95" i="98"/>
  <c r="F331" i="98" s="1"/>
  <c r="D95" i="98"/>
  <c r="D331" i="98" s="1"/>
  <c r="N94" i="98"/>
  <c r="L94" i="98"/>
  <c r="J94" i="98"/>
  <c r="H94" i="98"/>
  <c r="F94" i="98"/>
  <c r="D94" i="98"/>
  <c r="A84" i="98"/>
  <c r="A60" i="98"/>
  <c r="N41" i="98"/>
  <c r="L41" i="98"/>
  <c r="J41" i="98"/>
  <c r="H41" i="98"/>
  <c r="N32" i="98"/>
  <c r="N354" i="98" s="1"/>
  <c r="L32" i="98"/>
  <c r="L354" i="98" s="1"/>
  <c r="J32" i="98"/>
  <c r="J354" i="98" s="1"/>
  <c r="H32" i="98"/>
  <c r="H354" i="98" s="1"/>
  <c r="F32" i="98"/>
  <c r="F354" i="98" s="1"/>
  <c r="D32" i="98"/>
  <c r="D354" i="98" s="1"/>
  <c r="D31" i="98"/>
  <c r="N30" i="98"/>
  <c r="N360" i="98" s="1"/>
  <c r="L30" i="98"/>
  <c r="L360" i="98" s="1"/>
  <c r="J30" i="98"/>
  <c r="J360" i="98" s="1"/>
  <c r="H30" i="98"/>
  <c r="H360" i="98" s="1"/>
  <c r="F30" i="98"/>
  <c r="F360" i="98" s="1"/>
  <c r="D30" i="98"/>
  <c r="D360" i="98" s="1"/>
  <c r="D29" i="98"/>
  <c r="D28" i="98"/>
  <c r="D346" i="98" s="1"/>
  <c r="N27" i="98"/>
  <c r="L27" i="98"/>
  <c r="J27" i="98"/>
  <c r="H27" i="98"/>
  <c r="F27" i="98"/>
  <c r="D27" i="98"/>
  <c r="N26" i="98"/>
  <c r="N316" i="98" s="1"/>
  <c r="L26" i="98"/>
  <c r="L316" i="98" s="1"/>
  <c r="J26" i="98"/>
  <c r="J316" i="98" s="1"/>
  <c r="H26" i="98"/>
  <c r="H316" i="98" s="1"/>
  <c r="F26" i="98"/>
  <c r="F316" i="98" s="1"/>
  <c r="D26" i="98"/>
  <c r="D316" i="98" s="1"/>
  <c r="D25" i="98"/>
  <c r="N24" i="98"/>
  <c r="N329" i="98" s="1"/>
  <c r="L24" i="98"/>
  <c r="L329" i="98" s="1"/>
  <c r="J24" i="98"/>
  <c r="J329" i="98" s="1"/>
  <c r="H24" i="98"/>
  <c r="H329" i="98" s="1"/>
  <c r="F24" i="98"/>
  <c r="F329" i="98" s="1"/>
  <c r="D24" i="98"/>
  <c r="D329" i="98" s="1"/>
  <c r="N23" i="98"/>
  <c r="L23" i="98"/>
  <c r="J23" i="98"/>
  <c r="H23" i="98"/>
  <c r="F23" i="98"/>
  <c r="D23" i="98"/>
  <c r="N22" i="98"/>
  <c r="N327" i="98" s="1"/>
  <c r="L22" i="98"/>
  <c r="L327" i="98" s="1"/>
  <c r="J22" i="98"/>
  <c r="J327" i="98" s="1"/>
  <c r="H22" i="98"/>
  <c r="H327" i="98" s="1"/>
  <c r="F22" i="98"/>
  <c r="F327" i="98" s="1"/>
  <c r="D22" i="98"/>
  <c r="D327" i="98" s="1"/>
  <c r="D21" i="98"/>
  <c r="D14" i="98"/>
  <c r="D339" i="98" s="1"/>
  <c r="N13" i="98"/>
  <c r="L13" i="98"/>
  <c r="J13" i="98"/>
  <c r="H13" i="98"/>
  <c r="F13" i="98"/>
  <c r="D13" i="98"/>
  <c r="N12" i="98"/>
  <c r="L12" i="98"/>
  <c r="J12" i="98"/>
  <c r="H12" i="98"/>
  <c r="D12" i="98"/>
  <c r="A1" i="98"/>
  <c r="N342" i="97"/>
  <c r="L342" i="97"/>
  <c r="J342" i="97"/>
  <c r="H342" i="97"/>
  <c r="F342" i="97"/>
  <c r="D342" i="97"/>
  <c r="D310" i="97"/>
  <c r="N307" i="97"/>
  <c r="L307" i="97"/>
  <c r="J307" i="97"/>
  <c r="H307" i="97"/>
  <c r="F307" i="97"/>
  <c r="N306" i="97"/>
  <c r="L306" i="97"/>
  <c r="J306" i="97"/>
  <c r="H306" i="97"/>
  <c r="F306" i="97"/>
  <c r="N305" i="97"/>
  <c r="L305" i="97"/>
  <c r="J305" i="97"/>
  <c r="H305" i="97"/>
  <c r="F305" i="97"/>
  <c r="N304" i="97"/>
  <c r="L304" i="97"/>
  <c r="J304" i="97"/>
  <c r="H304" i="97"/>
  <c r="F304" i="97"/>
  <c r="A290" i="97"/>
  <c r="A248" i="97"/>
  <c r="D244" i="97"/>
  <c r="N238" i="97"/>
  <c r="L238" i="97"/>
  <c r="J238" i="97"/>
  <c r="H238" i="97"/>
  <c r="F238" i="97"/>
  <c r="N237" i="97"/>
  <c r="L237" i="97"/>
  <c r="J237" i="97"/>
  <c r="H237" i="97"/>
  <c r="F237" i="97"/>
  <c r="N236" i="97"/>
  <c r="L236" i="97"/>
  <c r="J236" i="97"/>
  <c r="H236" i="97"/>
  <c r="F236" i="97"/>
  <c r="N235" i="97"/>
  <c r="L235" i="97"/>
  <c r="J235" i="97"/>
  <c r="H235" i="97"/>
  <c r="F235" i="97"/>
  <c r="N231" i="97"/>
  <c r="L231" i="97"/>
  <c r="J231" i="97"/>
  <c r="H231" i="97"/>
  <c r="F231" i="97"/>
  <c r="D231" i="97"/>
  <c r="N230" i="97"/>
  <c r="L230" i="97"/>
  <c r="J230" i="97"/>
  <c r="H230" i="97"/>
  <c r="F230" i="97"/>
  <c r="D230" i="97"/>
  <c r="N229" i="97"/>
  <c r="L229" i="97"/>
  <c r="J229" i="97"/>
  <c r="H229" i="97"/>
  <c r="F229" i="97"/>
  <c r="D229" i="97"/>
  <c r="N228" i="97"/>
  <c r="L228" i="97"/>
  <c r="J228" i="97"/>
  <c r="H228" i="97"/>
  <c r="F228" i="97"/>
  <c r="D228" i="97"/>
  <c r="N227" i="97"/>
  <c r="L227" i="97"/>
  <c r="J227" i="97"/>
  <c r="H227" i="97"/>
  <c r="F227" i="97"/>
  <c r="D227" i="97"/>
  <c r="N226" i="97"/>
  <c r="L226" i="97"/>
  <c r="J226" i="97"/>
  <c r="H226" i="97"/>
  <c r="F226" i="97"/>
  <c r="D226" i="97"/>
  <c r="N225" i="97"/>
  <c r="L225" i="97"/>
  <c r="J225" i="97"/>
  <c r="H225" i="97"/>
  <c r="F225" i="97"/>
  <c r="D225" i="97"/>
  <c r="N224" i="97"/>
  <c r="L224" i="97"/>
  <c r="J224" i="97"/>
  <c r="H224" i="97"/>
  <c r="F224" i="97"/>
  <c r="D224" i="97"/>
  <c r="N223" i="97"/>
  <c r="L223" i="97"/>
  <c r="J223" i="97"/>
  <c r="H223" i="97"/>
  <c r="F223" i="97"/>
  <c r="D223" i="97"/>
  <c r="N222" i="97"/>
  <c r="L222" i="97"/>
  <c r="J222" i="97"/>
  <c r="H222" i="97"/>
  <c r="F222" i="97"/>
  <c r="D222" i="97"/>
  <c r="N221" i="97"/>
  <c r="L221" i="97"/>
  <c r="J221" i="97"/>
  <c r="H221" i="97"/>
  <c r="F221" i="97"/>
  <c r="D221" i="97"/>
  <c r="L220" i="97"/>
  <c r="J220" i="97"/>
  <c r="H220" i="97"/>
  <c r="F220" i="97"/>
  <c r="N219" i="97"/>
  <c r="L219" i="97"/>
  <c r="J219" i="97"/>
  <c r="H219" i="97"/>
  <c r="F219" i="97"/>
  <c r="N218" i="97"/>
  <c r="L218" i="97"/>
  <c r="N217" i="97"/>
  <c r="L217" i="97"/>
  <c r="J217" i="97"/>
  <c r="H217" i="97"/>
  <c r="F217" i="97"/>
  <c r="D217" i="97"/>
  <c r="A207" i="97"/>
  <c r="N202" i="97"/>
  <c r="L202" i="97"/>
  <c r="J202" i="97"/>
  <c r="H202" i="97"/>
  <c r="F202" i="97"/>
  <c r="N198" i="97"/>
  <c r="N349" i="97" s="1"/>
  <c r="L198" i="97"/>
  <c r="L349" i="97" s="1"/>
  <c r="J198" i="97"/>
  <c r="J349" i="97" s="1"/>
  <c r="H198" i="97"/>
  <c r="H349" i="97" s="1"/>
  <c r="F198" i="97"/>
  <c r="F349" i="97" s="1"/>
  <c r="N197" i="97"/>
  <c r="L197" i="97"/>
  <c r="J197" i="97"/>
  <c r="H197" i="97"/>
  <c r="H361" i="97" s="1"/>
  <c r="F197" i="97"/>
  <c r="D197" i="97"/>
  <c r="D361" i="97" s="1"/>
  <c r="N196" i="97"/>
  <c r="N355" i="97" s="1"/>
  <c r="L196" i="97"/>
  <c r="L355" i="97" s="1"/>
  <c r="J196" i="97"/>
  <c r="J355" i="97" s="1"/>
  <c r="H196" i="97"/>
  <c r="H355" i="97" s="1"/>
  <c r="F196" i="97"/>
  <c r="F355" i="97" s="1"/>
  <c r="D196" i="97"/>
  <c r="D355" i="97" s="1"/>
  <c r="N195" i="97"/>
  <c r="L195" i="97"/>
  <c r="J195" i="97"/>
  <c r="J322" i="97" s="1"/>
  <c r="H195" i="97"/>
  <c r="H322" i="97" s="1"/>
  <c r="F195" i="97"/>
  <c r="F322" i="97" s="1"/>
  <c r="D195" i="97"/>
  <c r="N194" i="97"/>
  <c r="N334" i="97" s="1"/>
  <c r="L194" i="97"/>
  <c r="L334" i="97" s="1"/>
  <c r="J194" i="97"/>
  <c r="J334" i="97" s="1"/>
  <c r="H194" i="97"/>
  <c r="F194" i="97"/>
  <c r="F334" i="97" s="1"/>
  <c r="D194" i="97"/>
  <c r="N193" i="97"/>
  <c r="L193" i="97"/>
  <c r="J193" i="97"/>
  <c r="H193" i="97"/>
  <c r="F193" i="97"/>
  <c r="D193" i="97"/>
  <c r="D176" i="97"/>
  <c r="A166" i="97"/>
  <c r="D136" i="97"/>
  <c r="A126" i="97"/>
  <c r="D110" i="97"/>
  <c r="N109" i="97"/>
  <c r="N340" i="97" s="1"/>
  <c r="L109" i="97"/>
  <c r="J109" i="97"/>
  <c r="J340" i="97" s="1"/>
  <c r="H109" i="97"/>
  <c r="F109" i="97"/>
  <c r="F340" i="97" s="1"/>
  <c r="D109" i="97"/>
  <c r="D340" i="97" s="1"/>
  <c r="D103" i="97"/>
  <c r="D348" i="97" s="1"/>
  <c r="N102" i="97"/>
  <c r="N347" i="97" s="1"/>
  <c r="L102" i="97"/>
  <c r="L347" i="97" s="1"/>
  <c r="J102" i="97"/>
  <c r="J347" i="97" s="1"/>
  <c r="H102" i="97"/>
  <c r="H347" i="97" s="1"/>
  <c r="D102" i="97"/>
  <c r="D347" i="97" s="1"/>
  <c r="D101" i="97"/>
  <c r="N100" i="97"/>
  <c r="N320" i="97" s="1"/>
  <c r="L100" i="97"/>
  <c r="L320" i="97" s="1"/>
  <c r="J100" i="97"/>
  <c r="J320" i="97" s="1"/>
  <c r="H100" i="97"/>
  <c r="H320" i="97" s="1"/>
  <c r="F100" i="97"/>
  <c r="F320" i="97" s="1"/>
  <c r="D100" i="97"/>
  <c r="D320" i="97" s="1"/>
  <c r="N99" i="97"/>
  <c r="L99" i="97"/>
  <c r="L319" i="97" s="1"/>
  <c r="J99" i="97"/>
  <c r="H99" i="97"/>
  <c r="H319" i="97" s="1"/>
  <c r="F99" i="97"/>
  <c r="D99" i="97"/>
  <c r="D319" i="97" s="1"/>
  <c r="L98" i="97"/>
  <c r="L318" i="97" s="1"/>
  <c r="J98" i="97"/>
  <c r="J318" i="97" s="1"/>
  <c r="H98" i="97"/>
  <c r="H318" i="97" s="1"/>
  <c r="F98" i="97"/>
  <c r="F318" i="97" s="1"/>
  <c r="D98" i="97"/>
  <c r="D318" i="97" s="1"/>
  <c r="D97" i="97"/>
  <c r="N96" i="97"/>
  <c r="N332" i="97" s="1"/>
  <c r="L96" i="97"/>
  <c r="J96" i="97"/>
  <c r="H96" i="97"/>
  <c r="H332" i="97" s="1"/>
  <c r="F96" i="97"/>
  <c r="D96" i="97"/>
  <c r="D332" i="97" s="1"/>
  <c r="N95" i="97"/>
  <c r="N331" i="97" s="1"/>
  <c r="L95" i="97"/>
  <c r="L331" i="97" s="1"/>
  <c r="J95" i="97"/>
  <c r="H95" i="97"/>
  <c r="H331" i="97" s="1"/>
  <c r="F95" i="97"/>
  <c r="F331" i="97" s="1"/>
  <c r="D95" i="97"/>
  <c r="D331" i="97" s="1"/>
  <c r="N94" i="97"/>
  <c r="N330" i="97" s="1"/>
  <c r="L94" i="97"/>
  <c r="J94" i="97"/>
  <c r="H94" i="97"/>
  <c r="F94" i="97"/>
  <c r="F330" i="97" s="1"/>
  <c r="D94" i="97"/>
  <c r="A84" i="97"/>
  <c r="A60" i="97"/>
  <c r="N41" i="97"/>
  <c r="L41" i="97"/>
  <c r="J41" i="97"/>
  <c r="H41" i="97"/>
  <c r="N32" i="97"/>
  <c r="N354" i="97" s="1"/>
  <c r="L32" i="97"/>
  <c r="L354" i="97" s="1"/>
  <c r="J32" i="97"/>
  <c r="J354" i="97" s="1"/>
  <c r="H32" i="97"/>
  <c r="H354" i="97" s="1"/>
  <c r="F32" i="97"/>
  <c r="F354" i="97" s="1"/>
  <c r="D32" i="97"/>
  <c r="D354" i="97" s="1"/>
  <c r="D31" i="97"/>
  <c r="D353" i="97" s="1"/>
  <c r="N30" i="97"/>
  <c r="N360" i="97" s="1"/>
  <c r="L30" i="97"/>
  <c r="L360" i="97" s="1"/>
  <c r="J30" i="97"/>
  <c r="J360" i="97" s="1"/>
  <c r="H30" i="97"/>
  <c r="H360" i="97" s="1"/>
  <c r="F30" i="97"/>
  <c r="F360" i="97" s="1"/>
  <c r="D30" i="97"/>
  <c r="D360" i="97" s="1"/>
  <c r="D29" i="97"/>
  <c r="D359" i="97" s="1"/>
  <c r="D28" i="97"/>
  <c r="D346" i="97" s="1"/>
  <c r="N27" i="97"/>
  <c r="N317" i="97" s="1"/>
  <c r="L27" i="97"/>
  <c r="J27" i="97"/>
  <c r="J317" i="97" s="1"/>
  <c r="H27" i="97"/>
  <c r="F27" i="97"/>
  <c r="F317" i="97" s="1"/>
  <c r="D27" i="97"/>
  <c r="N26" i="97"/>
  <c r="N316" i="97" s="1"/>
  <c r="L26" i="97"/>
  <c r="L316" i="97" s="1"/>
  <c r="J26" i="97"/>
  <c r="J316" i="97" s="1"/>
  <c r="H26" i="97"/>
  <c r="H316" i="97" s="1"/>
  <c r="F26" i="97"/>
  <c r="F316" i="97" s="1"/>
  <c r="D26" i="97"/>
  <c r="D316" i="97" s="1"/>
  <c r="D25" i="97"/>
  <c r="D315" i="97" s="1"/>
  <c r="N24" i="97"/>
  <c r="N329" i="97" s="1"/>
  <c r="L24" i="97"/>
  <c r="L329" i="97" s="1"/>
  <c r="J24" i="97"/>
  <c r="J329" i="97" s="1"/>
  <c r="H24" i="97"/>
  <c r="H329" i="97" s="1"/>
  <c r="F24" i="97"/>
  <c r="F329" i="97" s="1"/>
  <c r="D24" i="97"/>
  <c r="D329" i="97" s="1"/>
  <c r="N23" i="97"/>
  <c r="N328" i="97" s="1"/>
  <c r="L23" i="97"/>
  <c r="J23" i="97"/>
  <c r="J328" i="97" s="1"/>
  <c r="H23" i="97"/>
  <c r="F23" i="97"/>
  <c r="F328" i="97" s="1"/>
  <c r="D23" i="97"/>
  <c r="N22" i="97"/>
  <c r="N327" i="97" s="1"/>
  <c r="L22" i="97"/>
  <c r="L327" i="97" s="1"/>
  <c r="J22" i="97"/>
  <c r="J327" i="97" s="1"/>
  <c r="H22" i="97"/>
  <c r="H327" i="97" s="1"/>
  <c r="F22" i="97"/>
  <c r="F327" i="97" s="1"/>
  <c r="D22" i="97"/>
  <c r="D327" i="97" s="1"/>
  <c r="D21" i="97"/>
  <c r="D326" i="97" s="1"/>
  <c r="D14" i="97"/>
  <c r="D339" i="97" s="1"/>
  <c r="N13" i="97"/>
  <c r="L13" i="97"/>
  <c r="L338" i="97" s="1"/>
  <c r="J13" i="97"/>
  <c r="H13" i="97"/>
  <c r="H338" i="97" s="1"/>
  <c r="F13" i="97"/>
  <c r="D13" i="97"/>
  <c r="D338" i="97" s="1"/>
  <c r="N12" i="97"/>
  <c r="L12" i="97"/>
  <c r="J12" i="97"/>
  <c r="H12" i="97"/>
  <c r="D12" i="97"/>
  <c r="A1" i="97"/>
  <c r="N342" i="96"/>
  <c r="L342" i="96"/>
  <c r="J342" i="96"/>
  <c r="H342" i="96"/>
  <c r="F342" i="96"/>
  <c r="D342" i="96"/>
  <c r="D310" i="96"/>
  <c r="N307" i="96"/>
  <c r="L307" i="96"/>
  <c r="J307" i="96"/>
  <c r="H307" i="96"/>
  <c r="F307" i="96"/>
  <c r="N306" i="96"/>
  <c r="L306" i="96"/>
  <c r="J306" i="96"/>
  <c r="H306" i="96"/>
  <c r="F306" i="96"/>
  <c r="N305" i="96"/>
  <c r="L305" i="96"/>
  <c r="J305" i="96"/>
  <c r="H305" i="96"/>
  <c r="F305" i="96"/>
  <c r="N304" i="96"/>
  <c r="L304" i="96"/>
  <c r="J304" i="96"/>
  <c r="H304" i="96"/>
  <c r="F304" i="96"/>
  <c r="A290" i="96"/>
  <c r="A248" i="96"/>
  <c r="D244" i="96"/>
  <c r="N238" i="96"/>
  <c r="L238" i="96"/>
  <c r="J238" i="96"/>
  <c r="H238" i="96"/>
  <c r="F238" i="96"/>
  <c r="N237" i="96"/>
  <c r="L237" i="96"/>
  <c r="J237" i="96"/>
  <c r="H237" i="96"/>
  <c r="F237" i="96"/>
  <c r="N236" i="96"/>
  <c r="L236" i="96"/>
  <c r="J236" i="96"/>
  <c r="H236" i="96"/>
  <c r="F236" i="96"/>
  <c r="N235" i="96"/>
  <c r="L235" i="96"/>
  <c r="J235" i="96"/>
  <c r="H235" i="96"/>
  <c r="F235" i="96"/>
  <c r="N231" i="96"/>
  <c r="L231" i="96"/>
  <c r="J231" i="96"/>
  <c r="H231" i="96"/>
  <c r="F231" i="96"/>
  <c r="D231" i="96"/>
  <c r="N230" i="96"/>
  <c r="L230" i="96"/>
  <c r="J230" i="96"/>
  <c r="H230" i="96"/>
  <c r="F230" i="96"/>
  <c r="D230" i="96"/>
  <c r="N229" i="96"/>
  <c r="L229" i="96"/>
  <c r="J229" i="96"/>
  <c r="H229" i="96"/>
  <c r="F229" i="96"/>
  <c r="D229" i="96"/>
  <c r="N228" i="96"/>
  <c r="L228" i="96"/>
  <c r="J228" i="96"/>
  <c r="H228" i="96"/>
  <c r="F228" i="96"/>
  <c r="D228" i="96"/>
  <c r="N227" i="96"/>
  <c r="L227" i="96"/>
  <c r="J227" i="96"/>
  <c r="H227" i="96"/>
  <c r="F227" i="96"/>
  <c r="D227" i="96"/>
  <c r="N226" i="96"/>
  <c r="L226" i="96"/>
  <c r="J226" i="96"/>
  <c r="H226" i="96"/>
  <c r="F226" i="96"/>
  <c r="D226" i="96"/>
  <c r="N225" i="96"/>
  <c r="L225" i="96"/>
  <c r="J225" i="96"/>
  <c r="H225" i="96"/>
  <c r="F225" i="96"/>
  <c r="D225" i="96"/>
  <c r="N224" i="96"/>
  <c r="L224" i="96"/>
  <c r="J224" i="96"/>
  <c r="H224" i="96"/>
  <c r="F224" i="96"/>
  <c r="D224" i="96"/>
  <c r="N223" i="96"/>
  <c r="L223" i="96"/>
  <c r="J223" i="96"/>
  <c r="H223" i="96"/>
  <c r="F223" i="96"/>
  <c r="D223" i="96"/>
  <c r="N222" i="96"/>
  <c r="L222" i="96"/>
  <c r="J222" i="96"/>
  <c r="H222" i="96"/>
  <c r="F222" i="96"/>
  <c r="D222" i="96"/>
  <c r="N221" i="96"/>
  <c r="L221" i="96"/>
  <c r="J221" i="96"/>
  <c r="H221" i="96"/>
  <c r="F221" i="96"/>
  <c r="D221" i="96"/>
  <c r="L220" i="96"/>
  <c r="J220" i="96"/>
  <c r="H220" i="96"/>
  <c r="F220" i="96"/>
  <c r="N219" i="96"/>
  <c r="L219" i="96"/>
  <c r="J219" i="96"/>
  <c r="H219" i="96"/>
  <c r="F219" i="96"/>
  <c r="N218" i="96"/>
  <c r="L218" i="96"/>
  <c r="N217" i="96"/>
  <c r="L217" i="96"/>
  <c r="J217" i="96"/>
  <c r="H217" i="96"/>
  <c r="F217" i="96"/>
  <c r="D217" i="96"/>
  <c r="A207" i="96"/>
  <c r="N202" i="96"/>
  <c r="L202" i="96"/>
  <c r="J202" i="96"/>
  <c r="H202" i="96"/>
  <c r="F202" i="96"/>
  <c r="N198" i="96"/>
  <c r="L198" i="96"/>
  <c r="L349" i="96" s="1"/>
  <c r="J198" i="96"/>
  <c r="H198" i="96"/>
  <c r="H349" i="96" s="1"/>
  <c r="F198" i="96"/>
  <c r="N197" i="96"/>
  <c r="N361" i="96" s="1"/>
  <c r="L197" i="96"/>
  <c r="L361" i="96" s="1"/>
  <c r="J197" i="96"/>
  <c r="J361" i="96" s="1"/>
  <c r="H197" i="96"/>
  <c r="H361" i="96" s="1"/>
  <c r="F197" i="96"/>
  <c r="F361" i="96" s="1"/>
  <c r="D197" i="96"/>
  <c r="D361" i="96" s="1"/>
  <c r="N196" i="96"/>
  <c r="N355" i="96" s="1"/>
  <c r="L196" i="96"/>
  <c r="J196" i="96"/>
  <c r="J355" i="96" s="1"/>
  <c r="H196" i="96"/>
  <c r="F196" i="96"/>
  <c r="F355" i="96" s="1"/>
  <c r="D196" i="96"/>
  <c r="N195" i="96"/>
  <c r="N322" i="96" s="1"/>
  <c r="L195" i="96"/>
  <c r="L322" i="96" s="1"/>
  <c r="J195" i="96"/>
  <c r="J322" i="96" s="1"/>
  <c r="H195" i="96"/>
  <c r="H322" i="96" s="1"/>
  <c r="F195" i="96"/>
  <c r="F322" i="96" s="1"/>
  <c r="D195" i="96"/>
  <c r="D322" i="96" s="1"/>
  <c r="N194" i="96"/>
  <c r="L194" i="96"/>
  <c r="L334" i="96" s="1"/>
  <c r="J194" i="96"/>
  <c r="H194" i="96"/>
  <c r="H334" i="96" s="1"/>
  <c r="F194" i="96"/>
  <c r="D194" i="96"/>
  <c r="D334" i="96" s="1"/>
  <c r="N193" i="96"/>
  <c r="L193" i="96"/>
  <c r="J193" i="96"/>
  <c r="H193" i="96"/>
  <c r="F193" i="96"/>
  <c r="D193" i="96"/>
  <c r="D176" i="96"/>
  <c r="A166" i="96"/>
  <c r="D136" i="96"/>
  <c r="A126" i="96"/>
  <c r="D110" i="96"/>
  <c r="D341" i="96" s="1"/>
  <c r="N109" i="96"/>
  <c r="L109" i="96"/>
  <c r="J109" i="96"/>
  <c r="H109" i="96"/>
  <c r="F109" i="96"/>
  <c r="D109" i="96"/>
  <c r="D103" i="96"/>
  <c r="D348" i="96" s="1"/>
  <c r="N102" i="96"/>
  <c r="N347" i="96" s="1"/>
  <c r="L102" i="96"/>
  <c r="J102" i="96"/>
  <c r="J347" i="96" s="1"/>
  <c r="H102" i="96"/>
  <c r="D102" i="96"/>
  <c r="D101" i="96"/>
  <c r="D321" i="96" s="1"/>
  <c r="N100" i="96"/>
  <c r="L100" i="96"/>
  <c r="L320" i="96" s="1"/>
  <c r="J100" i="96"/>
  <c r="H100" i="96"/>
  <c r="H320" i="96" s="1"/>
  <c r="F100" i="96"/>
  <c r="F320" i="96" s="1"/>
  <c r="D100" i="96"/>
  <c r="D320" i="96" s="1"/>
  <c r="N99" i="96"/>
  <c r="N319" i="96" s="1"/>
  <c r="L99" i="96"/>
  <c r="L319" i="96" s="1"/>
  <c r="J99" i="96"/>
  <c r="J319" i="96" s="1"/>
  <c r="H99" i="96"/>
  <c r="H319" i="96" s="1"/>
  <c r="F99" i="96"/>
  <c r="F319" i="96" s="1"/>
  <c r="D99" i="96"/>
  <c r="D319" i="96" s="1"/>
  <c r="L98" i="96"/>
  <c r="J98" i="96"/>
  <c r="J318" i="96" s="1"/>
  <c r="H98" i="96"/>
  <c r="F98" i="96"/>
  <c r="D98" i="96"/>
  <c r="D97" i="96"/>
  <c r="D333" i="96" s="1"/>
  <c r="N96" i="96"/>
  <c r="L96" i="96"/>
  <c r="L332" i="96" s="1"/>
  <c r="J96" i="96"/>
  <c r="H96" i="96"/>
  <c r="H332" i="96" s="1"/>
  <c r="F96" i="96"/>
  <c r="D96" i="96"/>
  <c r="D332" i="96" s="1"/>
  <c r="N95" i="96"/>
  <c r="L95" i="96"/>
  <c r="L331" i="96" s="1"/>
  <c r="J95" i="96"/>
  <c r="H95" i="96"/>
  <c r="H331" i="96" s="1"/>
  <c r="F95" i="96"/>
  <c r="D95" i="96"/>
  <c r="D331" i="96" s="1"/>
  <c r="N94" i="96"/>
  <c r="N330" i="96" s="1"/>
  <c r="L94" i="96"/>
  <c r="L330" i="96" s="1"/>
  <c r="J94" i="96"/>
  <c r="J330" i="96" s="1"/>
  <c r="H94" i="96"/>
  <c r="H330" i="96" s="1"/>
  <c r="F94" i="96"/>
  <c r="F330" i="96" s="1"/>
  <c r="D94" i="96"/>
  <c r="D330" i="96" s="1"/>
  <c r="A84" i="96"/>
  <c r="A60" i="96"/>
  <c r="N41" i="96"/>
  <c r="L41" i="96"/>
  <c r="J41" i="96"/>
  <c r="H41" i="96"/>
  <c r="N32" i="96"/>
  <c r="L32" i="96"/>
  <c r="L354" i="96" s="1"/>
  <c r="J32" i="96"/>
  <c r="H32" i="96"/>
  <c r="H354" i="96" s="1"/>
  <c r="F32" i="96"/>
  <c r="D32" i="96"/>
  <c r="D354" i="96" s="1"/>
  <c r="D31" i="96"/>
  <c r="D353" i="96" s="1"/>
  <c r="N30" i="96"/>
  <c r="N360" i="96" s="1"/>
  <c r="L30" i="96"/>
  <c r="J30" i="96"/>
  <c r="J360" i="96" s="1"/>
  <c r="H30" i="96"/>
  <c r="F30" i="96"/>
  <c r="D30" i="96"/>
  <c r="D29" i="96"/>
  <c r="D359" i="96" s="1"/>
  <c r="D28" i="96"/>
  <c r="N27" i="96"/>
  <c r="N317" i="96" s="1"/>
  <c r="L27" i="96"/>
  <c r="L317" i="96" s="1"/>
  <c r="J27" i="96"/>
  <c r="J317" i="96" s="1"/>
  <c r="H27" i="96"/>
  <c r="H317" i="96" s="1"/>
  <c r="F27" i="96"/>
  <c r="F317" i="96" s="1"/>
  <c r="D27" i="96"/>
  <c r="D317" i="96" s="1"/>
  <c r="N26" i="96"/>
  <c r="L26" i="96"/>
  <c r="J26" i="96"/>
  <c r="H26" i="96"/>
  <c r="F26" i="96"/>
  <c r="D26" i="96"/>
  <c r="D25" i="96"/>
  <c r="D315" i="96" s="1"/>
  <c r="N24" i="96"/>
  <c r="L24" i="96"/>
  <c r="J24" i="96"/>
  <c r="H24" i="96"/>
  <c r="F24" i="96"/>
  <c r="D24" i="96"/>
  <c r="N23" i="96"/>
  <c r="N328" i="96" s="1"/>
  <c r="L23" i="96"/>
  <c r="L328" i="96" s="1"/>
  <c r="J23" i="96"/>
  <c r="J328" i="96" s="1"/>
  <c r="H23" i="96"/>
  <c r="H328" i="96" s="1"/>
  <c r="F23" i="96"/>
  <c r="F328" i="96" s="1"/>
  <c r="D23" i="96"/>
  <c r="D328" i="96" s="1"/>
  <c r="N22" i="96"/>
  <c r="L22" i="96"/>
  <c r="J22" i="96"/>
  <c r="H22" i="96"/>
  <c r="F22" i="96"/>
  <c r="D22" i="96"/>
  <c r="D21" i="96"/>
  <c r="D326" i="96" s="1"/>
  <c r="D14" i="96"/>
  <c r="N13" i="96"/>
  <c r="N338" i="96" s="1"/>
  <c r="L13" i="96"/>
  <c r="L338" i="96" s="1"/>
  <c r="J13" i="96"/>
  <c r="J338" i="96" s="1"/>
  <c r="H13" i="96"/>
  <c r="H338" i="96" s="1"/>
  <c r="F13" i="96"/>
  <c r="F338" i="96" s="1"/>
  <c r="D13" i="96"/>
  <c r="D338" i="96" s="1"/>
  <c r="N12" i="96"/>
  <c r="L12" i="96"/>
  <c r="J12" i="96"/>
  <c r="H12" i="96"/>
  <c r="D12" i="96"/>
  <c r="A1" i="96"/>
  <c r="N342" i="95"/>
  <c r="L342" i="95"/>
  <c r="J342" i="95"/>
  <c r="H342" i="95"/>
  <c r="F342" i="95"/>
  <c r="D342" i="95"/>
  <c r="D310" i="95"/>
  <c r="N307" i="95"/>
  <c r="L307" i="95"/>
  <c r="J307" i="95"/>
  <c r="H307" i="95"/>
  <c r="F307" i="95"/>
  <c r="N306" i="95"/>
  <c r="L306" i="95"/>
  <c r="J306" i="95"/>
  <c r="H306" i="95"/>
  <c r="F306" i="95"/>
  <c r="N305" i="95"/>
  <c r="L305" i="95"/>
  <c r="J305" i="95"/>
  <c r="H305" i="95"/>
  <c r="F305" i="95"/>
  <c r="N304" i="95"/>
  <c r="L304" i="95"/>
  <c r="J304" i="95"/>
  <c r="H304" i="95"/>
  <c r="F304" i="95"/>
  <c r="A290" i="95"/>
  <c r="A248" i="95"/>
  <c r="D244" i="95"/>
  <c r="N238" i="95"/>
  <c r="L238" i="95"/>
  <c r="J238" i="95"/>
  <c r="H238" i="95"/>
  <c r="F238" i="95"/>
  <c r="N237" i="95"/>
  <c r="L237" i="95"/>
  <c r="J237" i="95"/>
  <c r="H237" i="95"/>
  <c r="F237" i="95"/>
  <c r="N236" i="95"/>
  <c r="L236" i="95"/>
  <c r="J236" i="95"/>
  <c r="H236" i="95"/>
  <c r="F236" i="95"/>
  <c r="N235" i="95"/>
  <c r="L235" i="95"/>
  <c r="J235" i="95"/>
  <c r="H235" i="95"/>
  <c r="F235" i="95"/>
  <c r="N231" i="95"/>
  <c r="L231" i="95"/>
  <c r="J231" i="95"/>
  <c r="H231" i="95"/>
  <c r="F231" i="95"/>
  <c r="D231" i="95"/>
  <c r="N230" i="95"/>
  <c r="L230" i="95"/>
  <c r="J230" i="95"/>
  <c r="H230" i="95"/>
  <c r="F230" i="95"/>
  <c r="D230" i="95"/>
  <c r="N229" i="95"/>
  <c r="L229" i="95"/>
  <c r="J229" i="95"/>
  <c r="H229" i="95"/>
  <c r="F229" i="95"/>
  <c r="D229" i="95"/>
  <c r="N228" i="95"/>
  <c r="L228" i="95"/>
  <c r="J228" i="95"/>
  <c r="H228" i="95"/>
  <c r="F228" i="95"/>
  <c r="D228" i="95"/>
  <c r="N227" i="95"/>
  <c r="L227" i="95"/>
  <c r="J227" i="95"/>
  <c r="H227" i="95"/>
  <c r="F227" i="95"/>
  <c r="D227" i="95"/>
  <c r="N226" i="95"/>
  <c r="L226" i="95"/>
  <c r="J226" i="95"/>
  <c r="H226" i="95"/>
  <c r="F226" i="95"/>
  <c r="D226" i="95"/>
  <c r="N225" i="95"/>
  <c r="L225" i="95"/>
  <c r="J225" i="95"/>
  <c r="H225" i="95"/>
  <c r="F225" i="95"/>
  <c r="D225" i="95"/>
  <c r="N224" i="95"/>
  <c r="L224" i="95"/>
  <c r="J224" i="95"/>
  <c r="H224" i="95"/>
  <c r="F224" i="95"/>
  <c r="D224" i="95"/>
  <c r="N223" i="95"/>
  <c r="L223" i="95"/>
  <c r="J223" i="95"/>
  <c r="H223" i="95"/>
  <c r="F223" i="95"/>
  <c r="D223" i="95"/>
  <c r="N222" i="95"/>
  <c r="L222" i="95"/>
  <c r="J222" i="95"/>
  <c r="H222" i="95"/>
  <c r="F222" i="95"/>
  <c r="D222" i="95"/>
  <c r="N221" i="95"/>
  <c r="L221" i="95"/>
  <c r="J221" i="95"/>
  <c r="H221" i="95"/>
  <c r="F221" i="95"/>
  <c r="D221" i="95"/>
  <c r="L220" i="95"/>
  <c r="J220" i="95"/>
  <c r="H220" i="95"/>
  <c r="F220" i="95"/>
  <c r="N219" i="95"/>
  <c r="L219" i="95"/>
  <c r="J219" i="95"/>
  <c r="H219" i="95"/>
  <c r="F219" i="95"/>
  <c r="N218" i="95"/>
  <c r="L218" i="95"/>
  <c r="N217" i="95"/>
  <c r="L217" i="95"/>
  <c r="J217" i="95"/>
  <c r="H217" i="95"/>
  <c r="F217" i="95"/>
  <c r="D217" i="95"/>
  <c r="A207" i="95"/>
  <c r="N202" i="95"/>
  <c r="L202" i="95"/>
  <c r="J202" i="95"/>
  <c r="H202" i="95"/>
  <c r="F202" i="95"/>
  <c r="N198" i="95"/>
  <c r="N349" i="95" s="1"/>
  <c r="L198" i="95"/>
  <c r="L349" i="95" s="1"/>
  <c r="J198" i="95"/>
  <c r="J349" i="95" s="1"/>
  <c r="H198" i="95"/>
  <c r="H349" i="95" s="1"/>
  <c r="F198" i="95"/>
  <c r="F349" i="95" s="1"/>
  <c r="N197" i="95"/>
  <c r="L197" i="95"/>
  <c r="L361" i="95" s="1"/>
  <c r="J197" i="95"/>
  <c r="H197" i="95"/>
  <c r="H361" i="95" s="1"/>
  <c r="F197" i="95"/>
  <c r="D197" i="95"/>
  <c r="D361" i="95" s="1"/>
  <c r="N196" i="95"/>
  <c r="L196" i="95"/>
  <c r="L355" i="95" s="1"/>
  <c r="J196" i="95"/>
  <c r="J355" i="95" s="1"/>
  <c r="H196" i="95"/>
  <c r="H355" i="95" s="1"/>
  <c r="F196" i="95"/>
  <c r="F355" i="95" s="1"/>
  <c r="D196" i="95"/>
  <c r="D355" i="95" s="1"/>
  <c r="N195" i="95"/>
  <c r="N322" i="95" s="1"/>
  <c r="L195" i="95"/>
  <c r="J195" i="95"/>
  <c r="J322" i="95" s="1"/>
  <c r="H195" i="95"/>
  <c r="F195" i="95"/>
  <c r="F322" i="95" s="1"/>
  <c r="D195" i="95"/>
  <c r="N194" i="95"/>
  <c r="N334" i="95" s="1"/>
  <c r="L194" i="95"/>
  <c r="L334" i="95" s="1"/>
  <c r="J194" i="95"/>
  <c r="J334" i="95" s="1"/>
  <c r="H194" i="95"/>
  <c r="H334" i="95" s="1"/>
  <c r="F194" i="95"/>
  <c r="F334" i="95" s="1"/>
  <c r="D194" i="95"/>
  <c r="N193" i="95"/>
  <c r="L193" i="95"/>
  <c r="J193" i="95"/>
  <c r="H193" i="95"/>
  <c r="F193" i="95"/>
  <c r="D193" i="95"/>
  <c r="D176" i="95"/>
  <c r="A166" i="95"/>
  <c r="D136" i="95"/>
  <c r="A126" i="95"/>
  <c r="D110" i="95"/>
  <c r="D341" i="95" s="1"/>
  <c r="N109" i="95"/>
  <c r="N340" i="95" s="1"/>
  <c r="L109" i="95"/>
  <c r="J109" i="95"/>
  <c r="J340" i="95" s="1"/>
  <c r="H109" i="95"/>
  <c r="F109" i="95"/>
  <c r="F340" i="95" s="1"/>
  <c r="D109" i="95"/>
  <c r="D103" i="95"/>
  <c r="D348" i="95" s="1"/>
  <c r="N102" i="95"/>
  <c r="L102" i="95"/>
  <c r="L347" i="95" s="1"/>
  <c r="J102" i="95"/>
  <c r="H102" i="95"/>
  <c r="H347" i="95" s="1"/>
  <c r="D102" i="95"/>
  <c r="D347" i="95" s="1"/>
  <c r="D101" i="95"/>
  <c r="D321" i="95" s="1"/>
  <c r="N100" i="95"/>
  <c r="N320" i="95" s="1"/>
  <c r="L100" i="95"/>
  <c r="J100" i="95"/>
  <c r="J320" i="95" s="1"/>
  <c r="H100" i="95"/>
  <c r="H320" i="95" s="1"/>
  <c r="F100" i="95"/>
  <c r="F320" i="95" s="1"/>
  <c r="D100" i="95"/>
  <c r="N99" i="95"/>
  <c r="N319" i="95" s="1"/>
  <c r="L99" i="95"/>
  <c r="L319" i="95" s="1"/>
  <c r="J99" i="95"/>
  <c r="J319" i="95" s="1"/>
  <c r="H99" i="95"/>
  <c r="H319" i="95" s="1"/>
  <c r="F99" i="95"/>
  <c r="F319" i="95" s="1"/>
  <c r="D99" i="95"/>
  <c r="D319" i="95" s="1"/>
  <c r="L98" i="95"/>
  <c r="L318" i="95" s="1"/>
  <c r="J98" i="95"/>
  <c r="H98" i="95"/>
  <c r="H318" i="95" s="1"/>
  <c r="F98" i="95"/>
  <c r="D98" i="95"/>
  <c r="D318" i="95" s="1"/>
  <c r="D97" i="95"/>
  <c r="D333" i="95" s="1"/>
  <c r="N96" i="95"/>
  <c r="N332" i="95" s="1"/>
  <c r="L96" i="95"/>
  <c r="J96" i="95"/>
  <c r="J332" i="95" s="1"/>
  <c r="H96" i="95"/>
  <c r="F96" i="95"/>
  <c r="F332" i="95" s="1"/>
  <c r="D96" i="95"/>
  <c r="N95" i="95"/>
  <c r="N331" i="95" s="1"/>
  <c r="L95" i="95"/>
  <c r="L331" i="95" s="1"/>
  <c r="J95" i="95"/>
  <c r="J331" i="95" s="1"/>
  <c r="H95" i="95"/>
  <c r="H331" i="95" s="1"/>
  <c r="F95" i="95"/>
  <c r="F331" i="95" s="1"/>
  <c r="D95" i="95"/>
  <c r="D331" i="95" s="1"/>
  <c r="N94" i="95"/>
  <c r="L94" i="95"/>
  <c r="L330" i="95" s="1"/>
  <c r="J94" i="95"/>
  <c r="H94" i="95"/>
  <c r="H330" i="95" s="1"/>
  <c r="F94" i="95"/>
  <c r="D94" i="95"/>
  <c r="D330" i="95" s="1"/>
  <c r="A84" i="95"/>
  <c r="A60" i="95"/>
  <c r="N41" i="95"/>
  <c r="L41" i="95"/>
  <c r="J41" i="95"/>
  <c r="H41" i="95"/>
  <c r="N32" i="95"/>
  <c r="N354" i="95" s="1"/>
  <c r="L32" i="95"/>
  <c r="L354" i="95" s="1"/>
  <c r="J32" i="95"/>
  <c r="J354" i="95" s="1"/>
  <c r="H32" i="95"/>
  <c r="H354" i="95" s="1"/>
  <c r="F32" i="95"/>
  <c r="F354" i="95" s="1"/>
  <c r="D32" i="95"/>
  <c r="D354" i="95" s="1"/>
  <c r="D31" i="95"/>
  <c r="D353" i="95" s="1"/>
  <c r="N30" i="95"/>
  <c r="N360" i="95" s="1"/>
  <c r="L30" i="95"/>
  <c r="L360" i="95" s="1"/>
  <c r="J30" i="95"/>
  <c r="J360" i="95" s="1"/>
  <c r="H30" i="95"/>
  <c r="H360" i="95" s="1"/>
  <c r="F30" i="95"/>
  <c r="F360" i="95" s="1"/>
  <c r="D30" i="95"/>
  <c r="D360" i="95" s="1"/>
  <c r="D29" i="95"/>
  <c r="D28" i="95"/>
  <c r="D346" i="95" s="1"/>
  <c r="N27" i="95"/>
  <c r="L27" i="95"/>
  <c r="L317" i="95" s="1"/>
  <c r="J27" i="95"/>
  <c r="H27" i="95"/>
  <c r="H317" i="95" s="1"/>
  <c r="F27" i="95"/>
  <c r="D27" i="95"/>
  <c r="D317" i="95" s="1"/>
  <c r="N26" i="95"/>
  <c r="N316" i="95" s="1"/>
  <c r="L26" i="95"/>
  <c r="L316" i="95" s="1"/>
  <c r="J26" i="95"/>
  <c r="J316" i="95" s="1"/>
  <c r="H26" i="95"/>
  <c r="H316" i="95" s="1"/>
  <c r="F26" i="95"/>
  <c r="F316" i="95" s="1"/>
  <c r="D26" i="95"/>
  <c r="D316" i="95" s="1"/>
  <c r="D25" i="95"/>
  <c r="N24" i="95"/>
  <c r="N329" i="95" s="1"/>
  <c r="L24" i="95"/>
  <c r="L329" i="95" s="1"/>
  <c r="J24" i="95"/>
  <c r="J329" i="95" s="1"/>
  <c r="H24" i="95"/>
  <c r="H329" i="95" s="1"/>
  <c r="F24" i="95"/>
  <c r="F329" i="95" s="1"/>
  <c r="D24" i="95"/>
  <c r="D329" i="95" s="1"/>
  <c r="N23" i="95"/>
  <c r="L23" i="95"/>
  <c r="L328" i="95" s="1"/>
  <c r="J23" i="95"/>
  <c r="H23" i="95"/>
  <c r="H328" i="95" s="1"/>
  <c r="F23" i="95"/>
  <c r="D23" i="95"/>
  <c r="D328" i="95" s="1"/>
  <c r="N22" i="95"/>
  <c r="N327" i="95" s="1"/>
  <c r="L22" i="95"/>
  <c r="L327" i="95" s="1"/>
  <c r="J22" i="95"/>
  <c r="J327" i="95" s="1"/>
  <c r="H22" i="95"/>
  <c r="H327" i="95" s="1"/>
  <c r="F22" i="95"/>
  <c r="F327" i="95" s="1"/>
  <c r="D22" i="95"/>
  <c r="D327" i="95" s="1"/>
  <c r="D21" i="95"/>
  <c r="D14" i="95"/>
  <c r="D339" i="95" s="1"/>
  <c r="N13" i="95"/>
  <c r="N338" i="95" s="1"/>
  <c r="L13" i="95"/>
  <c r="J13" i="95"/>
  <c r="J338" i="95" s="1"/>
  <c r="H13" i="95"/>
  <c r="F13" i="95"/>
  <c r="F338" i="95" s="1"/>
  <c r="D13" i="95"/>
  <c r="N12" i="95"/>
  <c r="L12" i="95"/>
  <c r="J12" i="95"/>
  <c r="H12" i="95"/>
  <c r="D12" i="95"/>
  <c r="A1" i="95"/>
  <c r="N342" i="94"/>
  <c r="L342" i="94"/>
  <c r="J342" i="94"/>
  <c r="H342" i="94"/>
  <c r="F342" i="94"/>
  <c r="D342" i="94"/>
  <c r="D310" i="94"/>
  <c r="N307" i="94"/>
  <c r="L307" i="94"/>
  <c r="J307" i="94"/>
  <c r="H307" i="94"/>
  <c r="F307" i="94"/>
  <c r="N306" i="94"/>
  <c r="L306" i="94"/>
  <c r="J306" i="94"/>
  <c r="H306" i="94"/>
  <c r="F306" i="94"/>
  <c r="N305" i="94"/>
  <c r="L305" i="94"/>
  <c r="J305" i="94"/>
  <c r="H305" i="94"/>
  <c r="F305" i="94"/>
  <c r="N304" i="94"/>
  <c r="L304" i="94"/>
  <c r="J304" i="94"/>
  <c r="H304" i="94"/>
  <c r="F304" i="94"/>
  <c r="A290" i="94"/>
  <c r="A248" i="94"/>
  <c r="D244" i="94"/>
  <c r="N238" i="94"/>
  <c r="L238" i="94"/>
  <c r="J238" i="94"/>
  <c r="H238" i="94"/>
  <c r="F238" i="94"/>
  <c r="N237" i="94"/>
  <c r="L237" i="94"/>
  <c r="J237" i="94"/>
  <c r="H237" i="94"/>
  <c r="F237" i="94"/>
  <c r="N236" i="94"/>
  <c r="L236" i="94"/>
  <c r="J236" i="94"/>
  <c r="H236" i="94"/>
  <c r="F236" i="94"/>
  <c r="N235" i="94"/>
  <c r="L235" i="94"/>
  <c r="J235" i="94"/>
  <c r="H235" i="94"/>
  <c r="F235" i="94"/>
  <c r="N231" i="94"/>
  <c r="L231" i="94"/>
  <c r="J231" i="94"/>
  <c r="H231" i="94"/>
  <c r="F231" i="94"/>
  <c r="D231" i="94"/>
  <c r="N230" i="94"/>
  <c r="L230" i="94"/>
  <c r="J230" i="94"/>
  <c r="H230" i="94"/>
  <c r="F230" i="94"/>
  <c r="D230" i="94"/>
  <c r="N229" i="94"/>
  <c r="L229" i="94"/>
  <c r="J229" i="94"/>
  <c r="H229" i="94"/>
  <c r="F229" i="94"/>
  <c r="D229" i="94"/>
  <c r="N228" i="94"/>
  <c r="L228" i="94"/>
  <c r="J228" i="94"/>
  <c r="H228" i="94"/>
  <c r="F228" i="94"/>
  <c r="D228" i="94"/>
  <c r="N227" i="94"/>
  <c r="L227" i="94"/>
  <c r="J227" i="94"/>
  <c r="H227" i="94"/>
  <c r="F227" i="94"/>
  <c r="D227" i="94"/>
  <c r="N226" i="94"/>
  <c r="L226" i="94"/>
  <c r="J226" i="94"/>
  <c r="H226" i="94"/>
  <c r="F226" i="94"/>
  <c r="D226" i="94"/>
  <c r="N225" i="94"/>
  <c r="L225" i="94"/>
  <c r="J225" i="94"/>
  <c r="H225" i="94"/>
  <c r="F225" i="94"/>
  <c r="D225" i="94"/>
  <c r="N224" i="94"/>
  <c r="L224" i="94"/>
  <c r="J224" i="94"/>
  <c r="H224" i="94"/>
  <c r="F224" i="94"/>
  <c r="D224" i="94"/>
  <c r="N223" i="94"/>
  <c r="L223" i="94"/>
  <c r="J223" i="94"/>
  <c r="H223" i="94"/>
  <c r="F223" i="94"/>
  <c r="D223" i="94"/>
  <c r="N222" i="94"/>
  <c r="L222" i="94"/>
  <c r="J222" i="94"/>
  <c r="H222" i="94"/>
  <c r="F222" i="94"/>
  <c r="D222" i="94"/>
  <c r="N221" i="94"/>
  <c r="L221" i="94"/>
  <c r="J221" i="94"/>
  <c r="H221" i="94"/>
  <c r="F221" i="94"/>
  <c r="D221" i="94"/>
  <c r="L220" i="94"/>
  <c r="J220" i="94"/>
  <c r="H220" i="94"/>
  <c r="F220" i="94"/>
  <c r="N219" i="94"/>
  <c r="L219" i="94"/>
  <c r="J219" i="94"/>
  <c r="H219" i="94"/>
  <c r="F219" i="94"/>
  <c r="N218" i="94"/>
  <c r="L218" i="94"/>
  <c r="N217" i="94"/>
  <c r="L217" i="94"/>
  <c r="J217" i="94"/>
  <c r="H217" i="94"/>
  <c r="F217" i="94"/>
  <c r="D217" i="94"/>
  <c r="A207" i="94"/>
  <c r="N202" i="94"/>
  <c r="L202" i="94"/>
  <c r="J202" i="94"/>
  <c r="H202" i="94"/>
  <c r="F202" i="94"/>
  <c r="N198" i="94"/>
  <c r="L198" i="94"/>
  <c r="L349" i="94" s="1"/>
  <c r="J198" i="94"/>
  <c r="H198" i="94"/>
  <c r="H349" i="94" s="1"/>
  <c r="F198" i="94"/>
  <c r="N197" i="94"/>
  <c r="N361" i="94" s="1"/>
  <c r="L197" i="94"/>
  <c r="L361" i="94" s="1"/>
  <c r="J197" i="94"/>
  <c r="J361" i="94" s="1"/>
  <c r="H197" i="94"/>
  <c r="H361" i="94" s="1"/>
  <c r="F197" i="94"/>
  <c r="F361" i="94" s="1"/>
  <c r="D197" i="94"/>
  <c r="D361" i="94" s="1"/>
  <c r="N196" i="94"/>
  <c r="L196" i="94"/>
  <c r="J196" i="94"/>
  <c r="J355" i="94" s="1"/>
  <c r="H196" i="94"/>
  <c r="F196" i="94"/>
  <c r="F355" i="94" s="1"/>
  <c r="D196" i="94"/>
  <c r="D355" i="94" s="1"/>
  <c r="N195" i="94"/>
  <c r="N322" i="94" s="1"/>
  <c r="L195" i="94"/>
  <c r="J195" i="94"/>
  <c r="J322" i="94" s="1"/>
  <c r="H195" i="94"/>
  <c r="H322" i="94" s="1"/>
  <c r="F195" i="94"/>
  <c r="F322" i="94" s="1"/>
  <c r="D195" i="94"/>
  <c r="N194" i="94"/>
  <c r="L194" i="94"/>
  <c r="J194" i="94"/>
  <c r="H194" i="94"/>
  <c r="H334" i="94" s="1"/>
  <c r="F194" i="94"/>
  <c r="D194" i="94"/>
  <c r="D334" i="94" s="1"/>
  <c r="N193" i="94"/>
  <c r="L193" i="94"/>
  <c r="J193" i="94"/>
  <c r="H193" i="94"/>
  <c r="F193" i="94"/>
  <c r="D193" i="94"/>
  <c r="N187" i="94"/>
  <c r="L187" i="94"/>
  <c r="J187" i="94"/>
  <c r="H187" i="94"/>
  <c r="F187" i="94"/>
  <c r="D187" i="94"/>
  <c r="N186" i="94"/>
  <c r="L186" i="94"/>
  <c r="J186" i="94"/>
  <c r="H186" i="94"/>
  <c r="F186" i="94"/>
  <c r="D186" i="94"/>
  <c r="N185" i="94"/>
  <c r="L185" i="94"/>
  <c r="J185" i="94"/>
  <c r="H185" i="94"/>
  <c r="F185" i="94"/>
  <c r="D185" i="94"/>
  <c r="N184" i="94"/>
  <c r="L184" i="94"/>
  <c r="J184" i="94"/>
  <c r="H184" i="94"/>
  <c r="F184" i="94"/>
  <c r="D184" i="94"/>
  <c r="N183" i="94"/>
  <c r="L183" i="94"/>
  <c r="J183" i="94"/>
  <c r="H183" i="94"/>
  <c r="F183" i="94"/>
  <c r="D183" i="94"/>
  <c r="N182" i="94"/>
  <c r="L182" i="94"/>
  <c r="J182" i="94"/>
  <c r="H182" i="94"/>
  <c r="F182" i="94"/>
  <c r="D182" i="94"/>
  <c r="N181" i="94"/>
  <c r="L181" i="94"/>
  <c r="J181" i="94"/>
  <c r="H181" i="94"/>
  <c r="F181" i="94"/>
  <c r="D181" i="94"/>
  <c r="N180" i="94"/>
  <c r="L180" i="94"/>
  <c r="J180" i="94"/>
  <c r="H180" i="94"/>
  <c r="F180" i="94"/>
  <c r="D180" i="94"/>
  <c r="N179" i="94"/>
  <c r="L179" i="94"/>
  <c r="J179" i="94"/>
  <c r="H179" i="94"/>
  <c r="F179" i="94"/>
  <c r="D179" i="94"/>
  <c r="N178" i="94"/>
  <c r="L178" i="94"/>
  <c r="J178" i="94"/>
  <c r="H178" i="94"/>
  <c r="F178" i="94"/>
  <c r="D178" i="94"/>
  <c r="N177" i="94"/>
  <c r="L177" i="94"/>
  <c r="J177" i="94"/>
  <c r="H177" i="94"/>
  <c r="F177" i="94"/>
  <c r="D177" i="94"/>
  <c r="N176" i="94"/>
  <c r="L176" i="94"/>
  <c r="J176" i="94"/>
  <c r="H176" i="94"/>
  <c r="F176" i="94"/>
  <c r="D176" i="94"/>
  <c r="A166" i="94"/>
  <c r="D136" i="94"/>
  <c r="A126" i="94"/>
  <c r="D110" i="94"/>
  <c r="D341" i="94" s="1"/>
  <c r="N109" i="94"/>
  <c r="L109" i="94"/>
  <c r="L340" i="94" s="1"/>
  <c r="J109" i="94"/>
  <c r="H109" i="94"/>
  <c r="H340" i="94" s="1"/>
  <c r="F109" i="94"/>
  <c r="D109" i="94"/>
  <c r="D103" i="94"/>
  <c r="D348" i="94" s="1"/>
  <c r="N102" i="94"/>
  <c r="L102" i="94"/>
  <c r="J102" i="94"/>
  <c r="J347" i="94" s="1"/>
  <c r="H102" i="94"/>
  <c r="D102" i="94"/>
  <c r="D101" i="94"/>
  <c r="D321" i="94" s="1"/>
  <c r="N100" i="94"/>
  <c r="N320" i="94" s="1"/>
  <c r="L100" i="94"/>
  <c r="J100" i="94"/>
  <c r="J320" i="94" s="1"/>
  <c r="H100" i="94"/>
  <c r="F100" i="94"/>
  <c r="F320" i="94" s="1"/>
  <c r="D100" i="94"/>
  <c r="N99" i="94"/>
  <c r="N319" i="94" s="1"/>
  <c r="L99" i="94"/>
  <c r="L319" i="94" s="1"/>
  <c r="J99" i="94"/>
  <c r="J319" i="94" s="1"/>
  <c r="H99" i="94"/>
  <c r="H319" i="94" s="1"/>
  <c r="F99" i="94"/>
  <c r="F319" i="94" s="1"/>
  <c r="D99" i="94"/>
  <c r="D319" i="94" s="1"/>
  <c r="L98" i="94"/>
  <c r="L318" i="94" s="1"/>
  <c r="J98" i="94"/>
  <c r="H98" i="94"/>
  <c r="H318" i="94" s="1"/>
  <c r="F98" i="94"/>
  <c r="D98" i="94"/>
  <c r="D318" i="94" s="1"/>
  <c r="D97" i="94"/>
  <c r="D333" i="94" s="1"/>
  <c r="N96" i="94"/>
  <c r="N332" i="94" s="1"/>
  <c r="L96" i="94"/>
  <c r="J96" i="94"/>
  <c r="J332" i="94" s="1"/>
  <c r="H96" i="94"/>
  <c r="F96" i="94"/>
  <c r="F332" i="94" s="1"/>
  <c r="D96" i="94"/>
  <c r="N95" i="94"/>
  <c r="N331" i="94" s="1"/>
  <c r="L95" i="94"/>
  <c r="L331" i="94" s="1"/>
  <c r="J95" i="94"/>
  <c r="J331" i="94" s="1"/>
  <c r="H95" i="94"/>
  <c r="H331" i="94" s="1"/>
  <c r="F95" i="94"/>
  <c r="F331" i="94" s="1"/>
  <c r="D95" i="94"/>
  <c r="D331" i="94" s="1"/>
  <c r="N94" i="94"/>
  <c r="L94" i="94"/>
  <c r="L330" i="94" s="1"/>
  <c r="J94" i="94"/>
  <c r="H94" i="94"/>
  <c r="H330" i="94" s="1"/>
  <c r="F94" i="94"/>
  <c r="D94" i="94"/>
  <c r="D330" i="94" s="1"/>
  <c r="A84" i="94"/>
  <c r="A60" i="94"/>
  <c r="N41" i="94"/>
  <c r="L41" i="94"/>
  <c r="J41" i="94"/>
  <c r="H41" i="94"/>
  <c r="N32" i="94"/>
  <c r="L32" i="94"/>
  <c r="L354" i="94" s="1"/>
  <c r="J32" i="94"/>
  <c r="H32" i="94"/>
  <c r="H354" i="94" s="1"/>
  <c r="F32" i="94"/>
  <c r="D32" i="94"/>
  <c r="D354" i="94" s="1"/>
  <c r="D31" i="94"/>
  <c r="D353" i="94" s="1"/>
  <c r="N30" i="94"/>
  <c r="N360" i="94" s="1"/>
  <c r="L30" i="94"/>
  <c r="J30" i="94"/>
  <c r="J360" i="94" s="1"/>
  <c r="H30" i="94"/>
  <c r="F30" i="94"/>
  <c r="F360" i="94" s="1"/>
  <c r="D30" i="94"/>
  <c r="D29" i="94"/>
  <c r="D359" i="94" s="1"/>
  <c r="D28" i="94"/>
  <c r="D346" i="94" s="1"/>
  <c r="N27" i="94"/>
  <c r="N317" i="94" s="1"/>
  <c r="L27" i="94"/>
  <c r="L317" i="94" s="1"/>
  <c r="J27" i="94"/>
  <c r="J317" i="94" s="1"/>
  <c r="H27" i="94"/>
  <c r="H317" i="94" s="1"/>
  <c r="F27" i="94"/>
  <c r="F317" i="94" s="1"/>
  <c r="D27" i="94"/>
  <c r="D317" i="94" s="1"/>
  <c r="N26" i="94"/>
  <c r="N316" i="94" s="1"/>
  <c r="L26" i="94"/>
  <c r="J26" i="94"/>
  <c r="J316" i="94" s="1"/>
  <c r="H26" i="94"/>
  <c r="F26" i="94"/>
  <c r="F316" i="94" s="1"/>
  <c r="D26" i="94"/>
  <c r="D25" i="94"/>
  <c r="D315" i="94" s="1"/>
  <c r="N24" i="94"/>
  <c r="L24" i="94"/>
  <c r="L329" i="94" s="1"/>
  <c r="J24" i="94"/>
  <c r="H24" i="94"/>
  <c r="H329" i="94" s="1"/>
  <c r="F24" i="94"/>
  <c r="D24" i="94"/>
  <c r="D329" i="94" s="1"/>
  <c r="N23" i="94"/>
  <c r="N328" i="94" s="1"/>
  <c r="L23" i="94"/>
  <c r="L328" i="94" s="1"/>
  <c r="J23" i="94"/>
  <c r="J328" i="94" s="1"/>
  <c r="H23" i="94"/>
  <c r="H328" i="94" s="1"/>
  <c r="F23" i="94"/>
  <c r="F328" i="94" s="1"/>
  <c r="D23" i="94"/>
  <c r="D328" i="94" s="1"/>
  <c r="N22" i="94"/>
  <c r="N327" i="94" s="1"/>
  <c r="L22" i="94"/>
  <c r="J22" i="94"/>
  <c r="J327" i="94" s="1"/>
  <c r="H22" i="94"/>
  <c r="F22" i="94"/>
  <c r="F327" i="94" s="1"/>
  <c r="D22" i="94"/>
  <c r="D21" i="94"/>
  <c r="D326" i="94" s="1"/>
  <c r="D14" i="94"/>
  <c r="N13" i="94"/>
  <c r="N338" i="94" s="1"/>
  <c r="L13" i="94"/>
  <c r="L338" i="94" s="1"/>
  <c r="J13" i="94"/>
  <c r="J338" i="94" s="1"/>
  <c r="H13" i="94"/>
  <c r="F13" i="94"/>
  <c r="F338" i="94" s="1"/>
  <c r="D13" i="94"/>
  <c r="D338" i="94" s="1"/>
  <c r="N12" i="94"/>
  <c r="L12" i="94"/>
  <c r="J12" i="94"/>
  <c r="H12" i="94"/>
  <c r="D12" i="94"/>
  <c r="A1" i="94"/>
  <c r="N342" i="93"/>
  <c r="L342" i="93"/>
  <c r="J342" i="93"/>
  <c r="H342" i="93"/>
  <c r="F342" i="93"/>
  <c r="D342" i="93"/>
  <c r="D310" i="93"/>
  <c r="N307" i="93"/>
  <c r="L307" i="93"/>
  <c r="J307" i="93"/>
  <c r="H307" i="93"/>
  <c r="F307" i="93"/>
  <c r="N306" i="93"/>
  <c r="L306" i="93"/>
  <c r="J306" i="93"/>
  <c r="H306" i="93"/>
  <c r="F306" i="93"/>
  <c r="N305" i="93"/>
  <c r="L305" i="93"/>
  <c r="J305" i="93"/>
  <c r="H305" i="93"/>
  <c r="F305" i="93"/>
  <c r="N304" i="93"/>
  <c r="L304" i="93"/>
  <c r="J304" i="93"/>
  <c r="H304" i="93"/>
  <c r="F304" i="93"/>
  <c r="A290" i="93"/>
  <c r="A248" i="93"/>
  <c r="D244" i="93"/>
  <c r="N238" i="93"/>
  <c r="L238" i="93"/>
  <c r="J238" i="93"/>
  <c r="H238" i="93"/>
  <c r="F238" i="93"/>
  <c r="N237" i="93"/>
  <c r="L237" i="93"/>
  <c r="J237" i="93"/>
  <c r="H237" i="93"/>
  <c r="F237" i="93"/>
  <c r="N236" i="93"/>
  <c r="L236" i="93"/>
  <c r="J236" i="93"/>
  <c r="H236" i="93"/>
  <c r="F236" i="93"/>
  <c r="N235" i="93"/>
  <c r="L235" i="93"/>
  <c r="J235" i="93"/>
  <c r="H235" i="93"/>
  <c r="F235" i="93"/>
  <c r="N231" i="93"/>
  <c r="L231" i="93"/>
  <c r="J231" i="93"/>
  <c r="H231" i="93"/>
  <c r="F231" i="93"/>
  <c r="D231" i="93"/>
  <c r="N230" i="93"/>
  <c r="L230" i="93"/>
  <c r="J230" i="93"/>
  <c r="H230" i="93"/>
  <c r="F230" i="93"/>
  <c r="D230" i="93"/>
  <c r="N229" i="93"/>
  <c r="L229" i="93"/>
  <c r="J229" i="93"/>
  <c r="H229" i="93"/>
  <c r="F229" i="93"/>
  <c r="D229" i="93"/>
  <c r="N228" i="93"/>
  <c r="L228" i="93"/>
  <c r="J228" i="93"/>
  <c r="H228" i="93"/>
  <c r="F228" i="93"/>
  <c r="D228" i="93"/>
  <c r="N227" i="93"/>
  <c r="L227" i="93"/>
  <c r="J227" i="93"/>
  <c r="H227" i="93"/>
  <c r="F227" i="93"/>
  <c r="D227" i="93"/>
  <c r="N226" i="93"/>
  <c r="L226" i="93"/>
  <c r="J226" i="93"/>
  <c r="H226" i="93"/>
  <c r="F226" i="93"/>
  <c r="D226" i="93"/>
  <c r="N225" i="93"/>
  <c r="L225" i="93"/>
  <c r="J225" i="93"/>
  <c r="H225" i="93"/>
  <c r="F225" i="93"/>
  <c r="D225" i="93"/>
  <c r="N224" i="93"/>
  <c r="L224" i="93"/>
  <c r="J224" i="93"/>
  <c r="H224" i="93"/>
  <c r="F224" i="93"/>
  <c r="D224" i="93"/>
  <c r="N223" i="93"/>
  <c r="L223" i="93"/>
  <c r="J223" i="93"/>
  <c r="H223" i="93"/>
  <c r="F223" i="93"/>
  <c r="D223" i="93"/>
  <c r="N222" i="93"/>
  <c r="L222" i="93"/>
  <c r="J222" i="93"/>
  <c r="H222" i="93"/>
  <c r="F222" i="93"/>
  <c r="D222" i="93"/>
  <c r="N221" i="93"/>
  <c r="L221" i="93"/>
  <c r="J221" i="93"/>
  <c r="H221" i="93"/>
  <c r="F221" i="93"/>
  <c r="D221" i="93"/>
  <c r="L220" i="93"/>
  <c r="J220" i="93"/>
  <c r="H220" i="93"/>
  <c r="F220" i="93"/>
  <c r="N219" i="93"/>
  <c r="L219" i="93"/>
  <c r="J219" i="93"/>
  <c r="H219" i="93"/>
  <c r="F219" i="93"/>
  <c r="N218" i="93"/>
  <c r="L218" i="93"/>
  <c r="N217" i="93"/>
  <c r="L217" i="93"/>
  <c r="J217" i="93"/>
  <c r="H217" i="93"/>
  <c r="F217" i="93"/>
  <c r="D217" i="93"/>
  <c r="A207" i="93"/>
  <c r="N202" i="93"/>
  <c r="L202" i="93"/>
  <c r="J202" i="93"/>
  <c r="H202" i="93"/>
  <c r="F202" i="93"/>
  <c r="N198" i="93"/>
  <c r="L198" i="93"/>
  <c r="J198" i="93"/>
  <c r="H198" i="93"/>
  <c r="F198" i="93"/>
  <c r="N197" i="93"/>
  <c r="N361" i="93" s="1"/>
  <c r="L197" i="93"/>
  <c r="L361" i="93" s="1"/>
  <c r="J197" i="93"/>
  <c r="J361" i="93" s="1"/>
  <c r="H197" i="93"/>
  <c r="H361" i="93" s="1"/>
  <c r="F197" i="93"/>
  <c r="F361" i="93" s="1"/>
  <c r="D197" i="93"/>
  <c r="D361" i="93" s="1"/>
  <c r="N196" i="93"/>
  <c r="L196" i="93"/>
  <c r="J196" i="93"/>
  <c r="H196" i="93"/>
  <c r="F196" i="93"/>
  <c r="D196" i="93"/>
  <c r="N195" i="93"/>
  <c r="N322" i="93" s="1"/>
  <c r="L195" i="93"/>
  <c r="L322" i="93" s="1"/>
  <c r="J195" i="93"/>
  <c r="H195" i="93"/>
  <c r="H322" i="93" s="1"/>
  <c r="F195" i="93"/>
  <c r="D195" i="93"/>
  <c r="D322" i="93" s="1"/>
  <c r="N194" i="93"/>
  <c r="N334" i="93" s="1"/>
  <c r="L194" i="93"/>
  <c r="J194" i="93"/>
  <c r="H194" i="93"/>
  <c r="F194" i="93"/>
  <c r="F334" i="93" s="1"/>
  <c r="D194" i="93"/>
  <c r="N193" i="93"/>
  <c r="L193" i="93"/>
  <c r="J193" i="93"/>
  <c r="H193" i="93"/>
  <c r="F193" i="93"/>
  <c r="D193" i="93"/>
  <c r="D176" i="93"/>
  <c r="A166" i="93"/>
  <c r="D136" i="93"/>
  <c r="A126" i="93"/>
  <c r="D110" i="93"/>
  <c r="N109" i="93"/>
  <c r="N340" i="93" s="1"/>
  <c r="L109" i="93"/>
  <c r="L340" i="93" s="1"/>
  <c r="J109" i="93"/>
  <c r="J340" i="93" s="1"/>
  <c r="H109" i="93"/>
  <c r="H340" i="93" s="1"/>
  <c r="F109" i="93"/>
  <c r="F340" i="93" s="1"/>
  <c r="D109" i="93"/>
  <c r="D340" i="93" s="1"/>
  <c r="D103" i="93"/>
  <c r="N102" i="93"/>
  <c r="N347" i="93" s="1"/>
  <c r="L102" i="93"/>
  <c r="L347" i="93" s="1"/>
  <c r="J102" i="93"/>
  <c r="J347" i="93" s="1"/>
  <c r="H102" i="93"/>
  <c r="H347" i="93" s="1"/>
  <c r="D102" i="93"/>
  <c r="D347" i="93" s="1"/>
  <c r="D101" i="93"/>
  <c r="N100" i="93"/>
  <c r="N320" i="93" s="1"/>
  <c r="L100" i="93"/>
  <c r="L320" i="93" s="1"/>
  <c r="J100" i="93"/>
  <c r="J320" i="93" s="1"/>
  <c r="H100" i="93"/>
  <c r="H320" i="93" s="1"/>
  <c r="F100" i="93"/>
  <c r="F320" i="93" s="1"/>
  <c r="D100" i="93"/>
  <c r="D320" i="93" s="1"/>
  <c r="N99" i="93"/>
  <c r="L99" i="93"/>
  <c r="J99" i="93"/>
  <c r="H99" i="93"/>
  <c r="F99" i="93"/>
  <c r="D99" i="93"/>
  <c r="L98" i="93"/>
  <c r="L318" i="93" s="1"/>
  <c r="J98" i="93"/>
  <c r="J318" i="93" s="1"/>
  <c r="H98" i="93"/>
  <c r="H318" i="93" s="1"/>
  <c r="F98" i="93"/>
  <c r="F318" i="93" s="1"/>
  <c r="D98" i="93"/>
  <c r="D318" i="93" s="1"/>
  <c r="D97" i="93"/>
  <c r="N96" i="93"/>
  <c r="N332" i="93" s="1"/>
  <c r="L96" i="93"/>
  <c r="L332" i="93" s="1"/>
  <c r="J96" i="93"/>
  <c r="J332" i="93" s="1"/>
  <c r="H96" i="93"/>
  <c r="H332" i="93" s="1"/>
  <c r="F96" i="93"/>
  <c r="F332" i="93" s="1"/>
  <c r="D96" i="93"/>
  <c r="D332" i="93" s="1"/>
  <c r="N95" i="93"/>
  <c r="L95" i="93"/>
  <c r="J95" i="93"/>
  <c r="H95" i="93"/>
  <c r="F95" i="93"/>
  <c r="D95" i="93"/>
  <c r="N94" i="93"/>
  <c r="N330" i="93" s="1"/>
  <c r="L94" i="93"/>
  <c r="L330" i="93" s="1"/>
  <c r="J94" i="93"/>
  <c r="J330" i="93" s="1"/>
  <c r="H94" i="93"/>
  <c r="H330" i="93" s="1"/>
  <c r="F94" i="93"/>
  <c r="F330" i="93" s="1"/>
  <c r="D94" i="93"/>
  <c r="D330" i="93" s="1"/>
  <c r="A84" i="93"/>
  <c r="A60" i="93"/>
  <c r="N41" i="93"/>
  <c r="L41" i="93"/>
  <c r="J41" i="93"/>
  <c r="H41" i="93"/>
  <c r="N32" i="93"/>
  <c r="L32" i="93"/>
  <c r="L354" i="93" s="1"/>
  <c r="J32" i="93"/>
  <c r="H32" i="93"/>
  <c r="H354" i="93" s="1"/>
  <c r="F32" i="93"/>
  <c r="D32" i="93"/>
  <c r="D354" i="93" s="1"/>
  <c r="D31" i="93"/>
  <c r="D353" i="93" s="1"/>
  <c r="N30" i="93"/>
  <c r="N360" i="93" s="1"/>
  <c r="L30" i="93"/>
  <c r="J30" i="93"/>
  <c r="J360" i="93" s="1"/>
  <c r="H30" i="93"/>
  <c r="F30" i="93"/>
  <c r="F360" i="93" s="1"/>
  <c r="D30" i="93"/>
  <c r="D29" i="93"/>
  <c r="D359" i="93" s="1"/>
  <c r="D28" i="93"/>
  <c r="D346" i="93" s="1"/>
  <c r="N27" i="93"/>
  <c r="N317" i="93" s="1"/>
  <c r="L27" i="93"/>
  <c r="L317" i="93" s="1"/>
  <c r="J27" i="93"/>
  <c r="J317" i="93" s="1"/>
  <c r="H27" i="93"/>
  <c r="H317" i="93" s="1"/>
  <c r="F27" i="93"/>
  <c r="F317" i="93" s="1"/>
  <c r="D27" i="93"/>
  <c r="D317" i="93" s="1"/>
  <c r="N26" i="93"/>
  <c r="N316" i="93" s="1"/>
  <c r="L26" i="93"/>
  <c r="J26" i="93"/>
  <c r="J316" i="93" s="1"/>
  <c r="H26" i="93"/>
  <c r="F26" i="93"/>
  <c r="F316" i="93" s="1"/>
  <c r="D26" i="93"/>
  <c r="D25" i="93"/>
  <c r="D315" i="93" s="1"/>
  <c r="N24" i="93"/>
  <c r="L24" i="93"/>
  <c r="L329" i="93" s="1"/>
  <c r="J24" i="93"/>
  <c r="H24" i="93"/>
  <c r="H329" i="93" s="1"/>
  <c r="F24" i="93"/>
  <c r="D24" i="93"/>
  <c r="D329" i="93" s="1"/>
  <c r="N23" i="93"/>
  <c r="N328" i="93" s="1"/>
  <c r="L23" i="93"/>
  <c r="L328" i="93" s="1"/>
  <c r="J23" i="93"/>
  <c r="J328" i="93" s="1"/>
  <c r="H23" i="93"/>
  <c r="H328" i="93" s="1"/>
  <c r="F23" i="93"/>
  <c r="F328" i="93" s="1"/>
  <c r="D23" i="93"/>
  <c r="D328" i="93" s="1"/>
  <c r="N22" i="93"/>
  <c r="N327" i="93" s="1"/>
  <c r="L22" i="93"/>
  <c r="J22" i="93"/>
  <c r="J327" i="93" s="1"/>
  <c r="H22" i="93"/>
  <c r="F22" i="93"/>
  <c r="F327" i="93" s="1"/>
  <c r="D22" i="93"/>
  <c r="D21" i="93"/>
  <c r="D326" i="93" s="1"/>
  <c r="D14" i="93"/>
  <c r="N13" i="93"/>
  <c r="N338" i="93" s="1"/>
  <c r="L13" i="93"/>
  <c r="L338" i="93" s="1"/>
  <c r="J13" i="93"/>
  <c r="J338" i="93" s="1"/>
  <c r="H13" i="93"/>
  <c r="H338" i="93" s="1"/>
  <c r="F13" i="93"/>
  <c r="F338" i="93" s="1"/>
  <c r="D13" i="93"/>
  <c r="D338" i="93" s="1"/>
  <c r="N12" i="93"/>
  <c r="L12" i="93"/>
  <c r="J12" i="93"/>
  <c r="H12" i="93"/>
  <c r="D12" i="93"/>
  <c r="A1" i="93"/>
  <c r="L338" i="98" l="1"/>
  <c r="L328" i="98"/>
  <c r="D359" i="98"/>
  <c r="H338" i="98"/>
  <c r="H328" i="98"/>
  <c r="D317" i="98"/>
  <c r="L317" i="98"/>
  <c r="D330" i="98"/>
  <c r="L330" i="98"/>
  <c r="F332" i="98"/>
  <c r="N332" i="98"/>
  <c r="J318" i="98"/>
  <c r="D320" i="98"/>
  <c r="L320" i="98"/>
  <c r="H347" i="98"/>
  <c r="H340" i="98"/>
  <c r="J338" i="98"/>
  <c r="J328" i="98"/>
  <c r="D315" i="98"/>
  <c r="F317" i="98"/>
  <c r="N317" i="98"/>
  <c r="D353" i="98"/>
  <c r="F330" i="98"/>
  <c r="N330" i="98"/>
  <c r="H332" i="98"/>
  <c r="D318" i="98"/>
  <c r="L318" i="98"/>
  <c r="F320" i="98"/>
  <c r="N320" i="98"/>
  <c r="J347" i="98"/>
  <c r="J340" i="98"/>
  <c r="D322" i="98"/>
  <c r="L322" i="98"/>
  <c r="F361" i="98"/>
  <c r="N361" i="98"/>
  <c r="D338" i="98"/>
  <c r="D328" i="98"/>
  <c r="H317" i="98"/>
  <c r="H330" i="98"/>
  <c r="J332" i="98"/>
  <c r="F318" i="98"/>
  <c r="H320" i="98"/>
  <c r="D347" i="98"/>
  <c r="L347" i="98"/>
  <c r="D340" i="98"/>
  <c r="L340" i="98"/>
  <c r="F338" i="98"/>
  <c r="N338" i="98"/>
  <c r="D326" i="98"/>
  <c r="F328" i="98"/>
  <c r="N328" i="98"/>
  <c r="J317" i="98"/>
  <c r="J330" i="98"/>
  <c r="D332" i="98"/>
  <c r="L332" i="98"/>
  <c r="H318" i="98"/>
  <c r="J320" i="98"/>
  <c r="N347" i="98"/>
  <c r="F340" i="98"/>
  <c r="N340" i="98"/>
  <c r="H322" i="98"/>
  <c r="J361" i="98"/>
  <c r="F322" i="98"/>
  <c r="H361" i="98"/>
  <c r="J322" i="98"/>
  <c r="D361" i="98"/>
  <c r="L361" i="98"/>
  <c r="L330" i="97"/>
  <c r="H340" i="97"/>
  <c r="D334" i="97"/>
  <c r="N322" i="97"/>
  <c r="J338" i="97"/>
  <c r="H330" i="97"/>
  <c r="D321" i="97"/>
  <c r="N361" i="97"/>
  <c r="D317" i="97"/>
  <c r="F319" i="97"/>
  <c r="J332" i="97"/>
  <c r="F338" i="97"/>
  <c r="H328" i="97"/>
  <c r="L317" i="97"/>
  <c r="D330" i="97"/>
  <c r="F332" i="97"/>
  <c r="J330" i="97"/>
  <c r="J331" i="97"/>
  <c r="L332" i="97"/>
  <c r="D328" i="97"/>
  <c r="H317" i="97"/>
  <c r="J319" i="97"/>
  <c r="L340" i="97"/>
  <c r="H334" i="97"/>
  <c r="L322" i="97"/>
  <c r="J361" i="97"/>
  <c r="N319" i="97"/>
  <c r="L328" i="97"/>
  <c r="D333" i="97"/>
  <c r="N338" i="97"/>
  <c r="D341" i="97"/>
  <c r="F361" i="97"/>
  <c r="D322" i="97"/>
  <c r="L361" i="97"/>
  <c r="L327" i="96"/>
  <c r="N329" i="96"/>
  <c r="D346" i="96"/>
  <c r="J354" i="96"/>
  <c r="N331" i="96"/>
  <c r="N327" i="96"/>
  <c r="L316" i="96"/>
  <c r="F318" i="96"/>
  <c r="H327" i="96"/>
  <c r="J329" i="96"/>
  <c r="F316" i="96"/>
  <c r="N316" i="96"/>
  <c r="D360" i="96"/>
  <c r="L360" i="96"/>
  <c r="F354" i="96"/>
  <c r="N354" i="96"/>
  <c r="J331" i="96"/>
  <c r="D327" i="96"/>
  <c r="F329" i="96"/>
  <c r="J316" i="96"/>
  <c r="H360" i="96"/>
  <c r="F331" i="96"/>
  <c r="F327" i="96"/>
  <c r="H329" i="96"/>
  <c r="D316" i="96"/>
  <c r="J332" i="96"/>
  <c r="D339" i="96"/>
  <c r="J327" i="96"/>
  <c r="D329" i="96"/>
  <c r="L329" i="96"/>
  <c r="H316" i="96"/>
  <c r="F360" i="96"/>
  <c r="H318" i="96"/>
  <c r="J320" i="96"/>
  <c r="D340" i="96"/>
  <c r="L340" i="96"/>
  <c r="F334" i="96"/>
  <c r="N334" i="96"/>
  <c r="H355" i="96"/>
  <c r="N332" i="96"/>
  <c r="D318" i="96"/>
  <c r="L347" i="96"/>
  <c r="F340" i="96"/>
  <c r="N340" i="96"/>
  <c r="J349" i="96"/>
  <c r="H347" i="96"/>
  <c r="H340" i="96"/>
  <c r="J334" i="96"/>
  <c r="D355" i="96"/>
  <c r="L355" i="96"/>
  <c r="F332" i="96"/>
  <c r="L318" i="96"/>
  <c r="N320" i="96"/>
  <c r="D347" i="96"/>
  <c r="J340" i="96"/>
  <c r="F349" i="96"/>
  <c r="N349" i="96"/>
  <c r="J328" i="95"/>
  <c r="N330" i="95"/>
  <c r="D338" i="95"/>
  <c r="D326" i="95"/>
  <c r="N328" i="95"/>
  <c r="J317" i="95"/>
  <c r="F330" i="95"/>
  <c r="H332" i="95"/>
  <c r="F318" i="95"/>
  <c r="D340" i="95"/>
  <c r="D334" i="95"/>
  <c r="F361" i="95"/>
  <c r="F317" i="95"/>
  <c r="D332" i="95"/>
  <c r="D320" i="95"/>
  <c r="F328" i="95"/>
  <c r="N347" i="95"/>
  <c r="L340" i="95"/>
  <c r="L322" i="95"/>
  <c r="N355" i="95"/>
  <c r="L338" i="95"/>
  <c r="H338" i="95"/>
  <c r="D315" i="95"/>
  <c r="N317" i="95"/>
  <c r="D359" i="95"/>
  <c r="J330" i="95"/>
  <c r="L332" i="95"/>
  <c r="J318" i="95"/>
  <c r="L320" i="95"/>
  <c r="J347" i="95"/>
  <c r="H340" i="95"/>
  <c r="D322" i="95"/>
  <c r="J361" i="95"/>
  <c r="H322" i="95"/>
  <c r="N361" i="95"/>
  <c r="J330" i="94"/>
  <c r="D332" i="94"/>
  <c r="F318" i="94"/>
  <c r="H327" i="94"/>
  <c r="N329" i="94"/>
  <c r="D316" i="94"/>
  <c r="H360" i="94"/>
  <c r="F354" i="94"/>
  <c r="D340" i="94"/>
  <c r="J349" i="94"/>
  <c r="H338" i="94"/>
  <c r="F329" i="94"/>
  <c r="L316" i="94"/>
  <c r="N354" i="94"/>
  <c r="H347" i="94"/>
  <c r="N340" i="94"/>
  <c r="L327" i="94"/>
  <c r="H316" i="94"/>
  <c r="L360" i="94"/>
  <c r="J354" i="94"/>
  <c r="L332" i="94"/>
  <c r="H320" i="94"/>
  <c r="J334" i="94"/>
  <c r="D339" i="94"/>
  <c r="D327" i="94"/>
  <c r="J329" i="94"/>
  <c r="D360" i="94"/>
  <c r="F330" i="94"/>
  <c r="N330" i="94"/>
  <c r="H332" i="94"/>
  <c r="J318" i="94"/>
  <c r="D320" i="94"/>
  <c r="L320" i="94"/>
  <c r="N347" i="94"/>
  <c r="D322" i="94"/>
  <c r="L355" i="94"/>
  <c r="D347" i="94"/>
  <c r="F334" i="94"/>
  <c r="F340" i="94"/>
  <c r="N334" i="94"/>
  <c r="L322" i="94"/>
  <c r="J340" i="94"/>
  <c r="H355" i="94"/>
  <c r="N355" i="94"/>
  <c r="L334" i="94"/>
  <c r="L347" i="94"/>
  <c r="N349" i="94"/>
  <c r="F349" i="94"/>
  <c r="N329" i="93"/>
  <c r="L360" i="93"/>
  <c r="J331" i="93"/>
  <c r="D333" i="93"/>
  <c r="D339" i="93"/>
  <c r="D327" i="93"/>
  <c r="F329" i="93"/>
  <c r="L316" i="93"/>
  <c r="D360" i="93"/>
  <c r="N354" i="93"/>
  <c r="F331" i="93"/>
  <c r="N331" i="93"/>
  <c r="D319" i="93"/>
  <c r="L319" i="93"/>
  <c r="L334" i="93"/>
  <c r="F322" i="93"/>
  <c r="H316" i="93"/>
  <c r="J354" i="93"/>
  <c r="H331" i="93"/>
  <c r="F319" i="93"/>
  <c r="N319" i="93"/>
  <c r="D355" i="93"/>
  <c r="L355" i="93"/>
  <c r="F349" i="93"/>
  <c r="N349" i="93"/>
  <c r="L327" i="93"/>
  <c r="D316" i="93"/>
  <c r="F354" i="93"/>
  <c r="H319" i="93"/>
  <c r="D348" i="93"/>
  <c r="J322" i="93"/>
  <c r="H327" i="93"/>
  <c r="J329" i="93"/>
  <c r="H360" i="93"/>
  <c r="D331" i="93"/>
  <c r="L331" i="93"/>
  <c r="J319" i="93"/>
  <c r="D321" i="93"/>
  <c r="D341" i="93"/>
  <c r="D334" i="93"/>
  <c r="J334" i="93"/>
  <c r="H355" i="93"/>
  <c r="J349" i="93"/>
  <c r="J355" i="93"/>
  <c r="L349" i="93"/>
  <c r="H334" i="93"/>
  <c r="F355" i="93"/>
  <c r="N355" i="93"/>
  <c r="H349" i="93"/>
  <c r="N231" i="62" l="1"/>
  <c r="N230" i="62"/>
  <c r="N229" i="62"/>
  <c r="N228" i="62"/>
  <c r="N227" i="62"/>
  <c r="N226" i="62"/>
  <c r="N225" i="62"/>
  <c r="N224" i="62"/>
  <c r="N223" i="62"/>
  <c r="N222" i="62"/>
  <c r="N221" i="62"/>
  <c r="N219" i="62"/>
  <c r="N218" i="62"/>
  <c r="N217" i="62"/>
  <c r="L231" i="62"/>
  <c r="L230" i="62"/>
  <c r="L229" i="62"/>
  <c r="L228" i="62"/>
  <c r="L227" i="62"/>
  <c r="L226" i="62"/>
  <c r="L225" i="62"/>
  <c r="L224" i="62"/>
  <c r="L223" i="62"/>
  <c r="L222" i="62"/>
  <c r="L221" i="62"/>
  <c r="L220" i="62"/>
  <c r="L219" i="62"/>
  <c r="L218" i="62"/>
  <c r="L217" i="62"/>
  <c r="J231" i="62"/>
  <c r="J230" i="62"/>
  <c r="J229" i="62"/>
  <c r="J228" i="62"/>
  <c r="J227" i="62"/>
  <c r="J226" i="62"/>
  <c r="J225" i="62"/>
  <c r="J224" i="62"/>
  <c r="J223" i="62"/>
  <c r="J222" i="62"/>
  <c r="J221" i="62"/>
  <c r="J220" i="62"/>
  <c r="J219" i="62"/>
  <c r="J217" i="62"/>
  <c r="H231" i="62"/>
  <c r="H230" i="62"/>
  <c r="H229" i="62"/>
  <c r="H228" i="62"/>
  <c r="H227" i="62"/>
  <c r="H226" i="62"/>
  <c r="H225" i="62"/>
  <c r="H224" i="62"/>
  <c r="H223" i="62"/>
  <c r="H222" i="62"/>
  <c r="H221" i="62"/>
  <c r="H220" i="62"/>
  <c r="H219" i="62"/>
  <c r="H217" i="62"/>
  <c r="F231" i="62"/>
  <c r="F230" i="62"/>
  <c r="F229" i="62"/>
  <c r="F228" i="62"/>
  <c r="F227" i="62"/>
  <c r="F226" i="62"/>
  <c r="F225" i="62"/>
  <c r="F224" i="62"/>
  <c r="F223" i="62"/>
  <c r="F222" i="62"/>
  <c r="F221" i="62"/>
  <c r="F220" i="62"/>
  <c r="F219" i="62"/>
  <c r="F217" i="62"/>
  <c r="D221" i="62"/>
  <c r="D222" i="62"/>
  <c r="D223" i="62"/>
  <c r="D224" i="62"/>
  <c r="D225" i="62"/>
  <c r="D226" i="62"/>
  <c r="D227" i="62"/>
  <c r="D228" i="62"/>
  <c r="D229" i="62"/>
  <c r="D230" i="62"/>
  <c r="D231" i="62"/>
  <c r="D217" i="62"/>
  <c r="N198" i="62"/>
  <c r="N349" i="62" s="1"/>
  <c r="N197" i="62"/>
  <c r="N361" i="62" s="1"/>
  <c r="N196" i="62"/>
  <c r="N355" i="62" s="1"/>
  <c r="N195" i="62"/>
  <c r="N322" i="62" s="1"/>
  <c r="N194" i="62"/>
  <c r="N334" i="62" s="1"/>
  <c r="N193" i="62"/>
  <c r="L198" i="62"/>
  <c r="L349" i="62" s="1"/>
  <c r="L197" i="62"/>
  <c r="L361" i="62" s="1"/>
  <c r="L196" i="62"/>
  <c r="L355" i="62" s="1"/>
  <c r="L195" i="62"/>
  <c r="L322" i="62" s="1"/>
  <c r="L194" i="62"/>
  <c r="L334" i="62" s="1"/>
  <c r="L193" i="62"/>
  <c r="J198" i="62"/>
  <c r="J349" i="62" s="1"/>
  <c r="J197" i="62"/>
  <c r="J361" i="62" s="1"/>
  <c r="J196" i="62"/>
  <c r="J355" i="62" s="1"/>
  <c r="J195" i="62"/>
  <c r="J322" i="62" s="1"/>
  <c r="J194" i="62"/>
  <c r="J334" i="62" s="1"/>
  <c r="J193" i="62"/>
  <c r="H198" i="62"/>
  <c r="H349" i="62" s="1"/>
  <c r="H197" i="62"/>
  <c r="H361" i="62" s="1"/>
  <c r="H196" i="62"/>
  <c r="H355" i="62" s="1"/>
  <c r="H195" i="62"/>
  <c r="H322" i="62" s="1"/>
  <c r="H194" i="62"/>
  <c r="H334" i="62" s="1"/>
  <c r="H193" i="62"/>
  <c r="F198" i="62"/>
  <c r="F349" i="62" s="1"/>
  <c r="F197" i="62"/>
  <c r="F361" i="62" s="1"/>
  <c r="F196" i="62"/>
  <c r="F355" i="62" s="1"/>
  <c r="F195" i="62"/>
  <c r="F322" i="62" s="1"/>
  <c r="F194" i="62"/>
  <c r="F334" i="62" s="1"/>
  <c r="F193" i="62"/>
  <c r="D194" i="62"/>
  <c r="D334" i="62" s="1"/>
  <c r="D195" i="62"/>
  <c r="D322" i="62" s="1"/>
  <c r="D196" i="62"/>
  <c r="D355" i="62" s="1"/>
  <c r="D197" i="62"/>
  <c r="D361" i="62" s="1"/>
  <c r="N187" i="62"/>
  <c r="N186" i="62"/>
  <c r="N185" i="62"/>
  <c r="N184" i="62"/>
  <c r="N183" i="62"/>
  <c r="N182" i="62"/>
  <c r="N181" i="62"/>
  <c r="N180" i="62"/>
  <c r="N179" i="62"/>
  <c r="N178" i="62"/>
  <c r="N177" i="62"/>
  <c r="N176" i="62"/>
  <c r="L187" i="62"/>
  <c r="L186" i="62"/>
  <c r="L185" i="62"/>
  <c r="L184" i="62"/>
  <c r="L183" i="62"/>
  <c r="L182" i="62"/>
  <c r="L181" i="62"/>
  <c r="L180" i="62"/>
  <c r="L179" i="62"/>
  <c r="L178" i="62"/>
  <c r="L177" i="62"/>
  <c r="L176" i="62"/>
  <c r="J187" i="62"/>
  <c r="J186" i="62"/>
  <c r="J185" i="62"/>
  <c r="J184" i="62"/>
  <c r="J183" i="62"/>
  <c r="J182" i="62"/>
  <c r="J181" i="62"/>
  <c r="J180" i="62"/>
  <c r="J179" i="62"/>
  <c r="J178" i="62"/>
  <c r="J177" i="62"/>
  <c r="J176" i="62"/>
  <c r="H187" i="62"/>
  <c r="H186" i="62"/>
  <c r="H185" i="62"/>
  <c r="H184" i="62"/>
  <c r="H183" i="62"/>
  <c r="H182" i="62"/>
  <c r="H181" i="62"/>
  <c r="H180" i="62"/>
  <c r="H179" i="62"/>
  <c r="H178" i="62"/>
  <c r="H177" i="62"/>
  <c r="H176" i="62"/>
  <c r="F187" i="62"/>
  <c r="F186" i="62"/>
  <c r="F185" i="62"/>
  <c r="F184" i="62"/>
  <c r="F183" i="62"/>
  <c r="F182" i="62"/>
  <c r="F181" i="62"/>
  <c r="F180" i="62"/>
  <c r="F179" i="62"/>
  <c r="F178" i="62"/>
  <c r="F177" i="62"/>
  <c r="F176" i="62"/>
  <c r="D177" i="62"/>
  <c r="D178" i="62"/>
  <c r="D179" i="62"/>
  <c r="D180" i="62"/>
  <c r="D181" i="62"/>
  <c r="D182" i="62"/>
  <c r="D183" i="62"/>
  <c r="D184" i="62"/>
  <c r="D185" i="62"/>
  <c r="D186" i="62"/>
  <c r="D187" i="62"/>
  <c r="N109" i="62"/>
  <c r="L109" i="62"/>
  <c r="J109" i="62"/>
  <c r="H109" i="62"/>
  <c r="F109" i="62"/>
  <c r="D110" i="62"/>
  <c r="D109" i="62"/>
  <c r="N102" i="62"/>
  <c r="N347" i="62" s="1"/>
  <c r="L102" i="62"/>
  <c r="L347" i="62" s="1"/>
  <c r="J102" i="62"/>
  <c r="J347" i="62" s="1"/>
  <c r="H102" i="62"/>
  <c r="H347" i="62" s="1"/>
  <c r="D103" i="62"/>
  <c r="D348" i="62" s="1"/>
  <c r="D102" i="62"/>
  <c r="D347" i="62" s="1"/>
  <c r="N100" i="62"/>
  <c r="N320" i="62" s="1"/>
  <c r="L100" i="62"/>
  <c r="L320" i="62" s="1"/>
  <c r="J100" i="62"/>
  <c r="J320" i="62" s="1"/>
  <c r="H100" i="62"/>
  <c r="H320" i="62" s="1"/>
  <c r="F100" i="62"/>
  <c r="F320" i="62" s="1"/>
  <c r="D100" i="62"/>
  <c r="D320" i="62" s="1"/>
  <c r="D101" i="62"/>
  <c r="D321" i="62" s="1"/>
  <c r="D99" i="62"/>
  <c r="D319" i="62" s="1"/>
  <c r="L98" i="62"/>
  <c r="L318" i="62" s="1"/>
  <c r="J98" i="62"/>
  <c r="J318" i="62" s="1"/>
  <c r="H98" i="62"/>
  <c r="H318" i="62" s="1"/>
  <c r="F98" i="62"/>
  <c r="F318" i="62" s="1"/>
  <c r="D98" i="62"/>
  <c r="D318" i="62" s="1"/>
  <c r="N99" i="62"/>
  <c r="N319" i="62" s="1"/>
  <c r="L99" i="62"/>
  <c r="L319" i="62" s="1"/>
  <c r="J99" i="62"/>
  <c r="J319" i="62" s="1"/>
  <c r="H99" i="62"/>
  <c r="H319" i="62" s="1"/>
  <c r="F99" i="62"/>
  <c r="F319" i="62" s="1"/>
  <c r="N96" i="62"/>
  <c r="N332" i="62" s="1"/>
  <c r="L96" i="62"/>
  <c r="L332" i="62" s="1"/>
  <c r="J96" i="62"/>
  <c r="J332" i="62" s="1"/>
  <c r="H96" i="62"/>
  <c r="H332" i="62" s="1"/>
  <c r="F96" i="62"/>
  <c r="F332" i="62" s="1"/>
  <c r="D96" i="62"/>
  <c r="D332" i="62" s="1"/>
  <c r="N95" i="62"/>
  <c r="N331" i="62" s="1"/>
  <c r="L95" i="62"/>
  <c r="L331" i="62" s="1"/>
  <c r="J95" i="62"/>
  <c r="J331" i="62" s="1"/>
  <c r="H95" i="62"/>
  <c r="H331" i="62" s="1"/>
  <c r="F95" i="62"/>
  <c r="F331" i="62" s="1"/>
  <c r="D95" i="62"/>
  <c r="D331" i="62" s="1"/>
  <c r="N94" i="62"/>
  <c r="N330" i="62" s="1"/>
  <c r="L94" i="62"/>
  <c r="L330" i="62" s="1"/>
  <c r="J94" i="62"/>
  <c r="J330" i="62" s="1"/>
  <c r="H94" i="62"/>
  <c r="H330" i="62" s="1"/>
  <c r="F94" i="62"/>
  <c r="F330" i="62" s="1"/>
  <c r="D97" i="62"/>
  <c r="D333" i="62" s="1"/>
  <c r="D94" i="62"/>
  <c r="D330" i="62" s="1"/>
  <c r="N41" i="62"/>
  <c r="L41" i="62"/>
  <c r="J41" i="62"/>
  <c r="H41" i="62"/>
  <c r="N32" i="62"/>
  <c r="N354" i="62" s="1"/>
  <c r="L32" i="62"/>
  <c r="L354" i="62" s="1"/>
  <c r="J32" i="62"/>
  <c r="J354" i="62" s="1"/>
  <c r="H32" i="62"/>
  <c r="H354" i="62" s="1"/>
  <c r="F32" i="62"/>
  <c r="F354" i="62" s="1"/>
  <c r="D32" i="62"/>
  <c r="D354" i="62" s="1"/>
  <c r="N30" i="62"/>
  <c r="N360" i="62" s="1"/>
  <c r="L30" i="62"/>
  <c r="L360" i="62" s="1"/>
  <c r="J30" i="62"/>
  <c r="J360" i="62" s="1"/>
  <c r="H30" i="62"/>
  <c r="H360" i="62" s="1"/>
  <c r="F30" i="62"/>
  <c r="F360" i="62" s="1"/>
  <c r="D31" i="62"/>
  <c r="D353" i="62" s="1"/>
  <c r="D30" i="62"/>
  <c r="D360" i="62" s="1"/>
  <c r="D29" i="62"/>
  <c r="D359" i="62" s="1"/>
  <c r="D28" i="62"/>
  <c r="D346" i="62" s="1"/>
  <c r="N27" i="62"/>
  <c r="N317" i="62" s="1"/>
  <c r="L27" i="62"/>
  <c r="L317" i="62" s="1"/>
  <c r="J27" i="62"/>
  <c r="J317" i="62" s="1"/>
  <c r="H27" i="62"/>
  <c r="H317" i="62" s="1"/>
  <c r="F27" i="62"/>
  <c r="F317" i="62" s="1"/>
  <c r="D27" i="62"/>
  <c r="D317" i="62" s="1"/>
  <c r="N26" i="62"/>
  <c r="N316" i="62" s="1"/>
  <c r="L26" i="62"/>
  <c r="L316" i="62" s="1"/>
  <c r="J26" i="62"/>
  <c r="J316" i="62" s="1"/>
  <c r="H26" i="62"/>
  <c r="H316" i="62" s="1"/>
  <c r="F26" i="62"/>
  <c r="F316" i="62" s="1"/>
  <c r="D26" i="62"/>
  <c r="D316" i="62" s="1"/>
  <c r="D25" i="62"/>
  <c r="D315" i="62" s="1"/>
  <c r="N24" i="62"/>
  <c r="N329" i="62" s="1"/>
  <c r="L24" i="62"/>
  <c r="L329" i="62" s="1"/>
  <c r="J24" i="62"/>
  <c r="J329" i="62" s="1"/>
  <c r="H24" i="62"/>
  <c r="H329" i="62" s="1"/>
  <c r="F24" i="62"/>
  <c r="F329" i="62" s="1"/>
  <c r="D24" i="62"/>
  <c r="D329" i="62" s="1"/>
  <c r="N23" i="62"/>
  <c r="N328" i="62" s="1"/>
  <c r="L23" i="62"/>
  <c r="L328" i="62" s="1"/>
  <c r="J23" i="62"/>
  <c r="J328" i="62" s="1"/>
  <c r="H23" i="62"/>
  <c r="H328" i="62" s="1"/>
  <c r="F23" i="62"/>
  <c r="F328" i="62" s="1"/>
  <c r="D23" i="62"/>
  <c r="D328" i="62" s="1"/>
  <c r="N22" i="62"/>
  <c r="N327" i="62" s="1"/>
  <c r="L22" i="62"/>
  <c r="L327" i="62" s="1"/>
  <c r="J22" i="62"/>
  <c r="J327" i="62" s="1"/>
  <c r="H22" i="62"/>
  <c r="H327" i="62" s="1"/>
  <c r="F22" i="62"/>
  <c r="F327" i="62" s="1"/>
  <c r="D22" i="62"/>
  <c r="D327" i="62" s="1"/>
  <c r="D21" i="62"/>
  <c r="D326" i="62" s="1"/>
  <c r="N13" i="62"/>
  <c r="N338" i="62" s="1"/>
  <c r="L13" i="62"/>
  <c r="L338" i="62" s="1"/>
  <c r="J13" i="62"/>
  <c r="J338" i="62" s="1"/>
  <c r="H13" i="62"/>
  <c r="H338" i="62" s="1"/>
  <c r="F13" i="62"/>
  <c r="F338" i="62" s="1"/>
  <c r="D14" i="62"/>
  <c r="D339" i="62" s="1"/>
  <c r="D13" i="62"/>
  <c r="D338" i="62" s="1"/>
  <c r="L15" i="64"/>
  <c r="N16" i="64"/>
  <c r="J15" i="64"/>
  <c r="F15" i="64"/>
  <c r="H15" i="64"/>
  <c r="F16" i="64"/>
  <c r="L16" i="64"/>
  <c r="H16" i="64"/>
  <c r="N15" i="64"/>
  <c r="J16" i="64"/>
  <c r="H101" i="98" l="1"/>
  <c r="L101" i="98"/>
  <c r="H103" i="98"/>
  <c r="F101" i="98"/>
  <c r="J101" i="98"/>
  <c r="N103" i="98"/>
  <c r="L103" i="98"/>
  <c r="J103" i="98"/>
  <c r="N101" i="98"/>
  <c r="N98" i="98"/>
  <c r="H101" i="97"/>
  <c r="H321" i="97" s="1"/>
  <c r="L101" i="97"/>
  <c r="L321" i="97" s="1"/>
  <c r="H103" i="97"/>
  <c r="H348" i="97" s="1"/>
  <c r="F101" i="97"/>
  <c r="F321" i="97" s="1"/>
  <c r="J101" i="97"/>
  <c r="J321" i="97" s="1"/>
  <c r="N103" i="97"/>
  <c r="N348" i="97" s="1"/>
  <c r="L103" i="97"/>
  <c r="L348" i="97" s="1"/>
  <c r="J103" i="97"/>
  <c r="J348" i="97" s="1"/>
  <c r="N101" i="97"/>
  <c r="N98" i="97"/>
  <c r="H101" i="96"/>
  <c r="L101" i="96"/>
  <c r="H103" i="96"/>
  <c r="F101" i="96"/>
  <c r="J101" i="96"/>
  <c r="N103" i="96"/>
  <c r="L103" i="96"/>
  <c r="J103" i="96"/>
  <c r="N101" i="96"/>
  <c r="N98" i="96"/>
  <c r="H101" i="95"/>
  <c r="L101" i="95"/>
  <c r="H103" i="95"/>
  <c r="F101" i="95"/>
  <c r="J101" i="95"/>
  <c r="N103" i="95"/>
  <c r="L103" i="95"/>
  <c r="J103" i="95"/>
  <c r="N98" i="95"/>
  <c r="N101" i="95"/>
  <c r="H101" i="94"/>
  <c r="L101" i="94"/>
  <c r="H103" i="94"/>
  <c r="F101" i="94"/>
  <c r="J101" i="94"/>
  <c r="N103" i="94"/>
  <c r="L103" i="94"/>
  <c r="J103" i="94"/>
  <c r="N101" i="94"/>
  <c r="N98" i="94"/>
  <c r="H101" i="93"/>
  <c r="L101" i="93"/>
  <c r="H103" i="93"/>
  <c r="F101" i="93"/>
  <c r="J101" i="93"/>
  <c r="N103" i="93"/>
  <c r="L103" i="93"/>
  <c r="J103" i="93"/>
  <c r="N98" i="93"/>
  <c r="N101" i="93"/>
  <c r="H340" i="62"/>
  <c r="F340" i="62"/>
  <c r="N340" i="62"/>
  <c r="D340" i="62"/>
  <c r="J340" i="62"/>
  <c r="D341" i="62"/>
  <c r="L340" i="62"/>
  <c r="N103" i="62"/>
  <c r="N348" i="62" s="1"/>
  <c r="L103" i="62"/>
  <c r="L348" i="62" s="1"/>
  <c r="J103" i="62"/>
  <c r="J348" i="62" s="1"/>
  <c r="H103" i="62"/>
  <c r="H348" i="62" s="1"/>
  <c r="N101" i="62"/>
  <c r="N321" i="62" s="1"/>
  <c r="L101" i="62"/>
  <c r="L321" i="62" s="1"/>
  <c r="J101" i="62"/>
  <c r="J321" i="62" s="1"/>
  <c r="H101" i="62"/>
  <c r="H321" i="62" s="1"/>
  <c r="F101" i="62"/>
  <c r="F321" i="62" s="1"/>
  <c r="N98" i="62"/>
  <c r="N318" i="62" s="1"/>
  <c r="L348" i="98" l="1"/>
  <c r="H348" i="98"/>
  <c r="N318" i="98"/>
  <c r="N348" i="98"/>
  <c r="N321" i="98"/>
  <c r="J321" i="98"/>
  <c r="L321" i="98"/>
  <c r="J348" i="98"/>
  <c r="F321" i="98"/>
  <c r="H321" i="98"/>
  <c r="N318" i="97"/>
  <c r="N321" i="97"/>
  <c r="L348" i="96"/>
  <c r="H348" i="96"/>
  <c r="N318" i="96"/>
  <c r="N348" i="96"/>
  <c r="N321" i="96"/>
  <c r="J321" i="96"/>
  <c r="L321" i="96"/>
  <c r="J348" i="96"/>
  <c r="F321" i="96"/>
  <c r="H321" i="96"/>
  <c r="N318" i="95"/>
  <c r="L321" i="95"/>
  <c r="J348" i="95"/>
  <c r="L348" i="95"/>
  <c r="H348" i="95"/>
  <c r="N321" i="95"/>
  <c r="N348" i="95"/>
  <c r="J321" i="95"/>
  <c r="F321" i="95"/>
  <c r="H321" i="95"/>
  <c r="N321" i="94"/>
  <c r="J321" i="94"/>
  <c r="L321" i="94"/>
  <c r="J348" i="94"/>
  <c r="F321" i="94"/>
  <c r="L348" i="94"/>
  <c r="H348" i="94"/>
  <c r="N318" i="94"/>
  <c r="N348" i="94"/>
  <c r="H321" i="94"/>
  <c r="L348" i="93"/>
  <c r="N318" i="93"/>
  <c r="J321" i="93"/>
  <c r="L321" i="93"/>
  <c r="H348" i="93"/>
  <c r="N321" i="93"/>
  <c r="N348" i="93"/>
  <c r="J348" i="93"/>
  <c r="F321" i="93"/>
  <c r="H321" i="93"/>
  <c r="J68" i="64"/>
  <c r="A66" i="64"/>
  <c r="F69" i="64"/>
  <c r="A8" i="64"/>
  <c r="N63" i="64"/>
  <c r="A32" i="64"/>
  <c r="H66" i="64"/>
  <c r="A57" i="64"/>
  <c r="H69" i="64"/>
  <c r="D63" i="64"/>
  <c r="C63" i="64"/>
  <c r="D61" i="64"/>
  <c r="D60" i="64"/>
  <c r="H70" i="64"/>
  <c r="D71" i="64"/>
  <c r="B68" i="64"/>
  <c r="L71" i="64"/>
  <c r="B64" i="64"/>
  <c r="A13" i="64"/>
  <c r="H68" i="64"/>
  <c r="A59" i="64"/>
  <c r="J70" i="64"/>
  <c r="F60" i="64"/>
  <c r="A60" i="64"/>
  <c r="J67" i="64"/>
  <c r="C69" i="64"/>
  <c r="A16" i="64"/>
  <c r="L65" i="64"/>
  <c r="A27" i="64"/>
  <c r="D69" i="64"/>
  <c r="A40" i="64"/>
  <c r="C68" i="64"/>
  <c r="A45" i="64"/>
  <c r="B67" i="64"/>
  <c r="H71" i="64"/>
  <c r="A54" i="64"/>
  <c r="L68" i="64"/>
  <c r="A39" i="64"/>
  <c r="A9" i="64"/>
  <c r="B65" i="64"/>
  <c r="L60" i="64"/>
  <c r="L61" i="64"/>
  <c r="F64" i="64"/>
  <c r="C67" i="64"/>
  <c r="A30" i="64"/>
  <c r="B61" i="64"/>
  <c r="B11" i="64"/>
  <c r="B10" i="64"/>
  <c r="D62" i="64"/>
  <c r="C70" i="64"/>
  <c r="A10" i="64"/>
  <c r="A38" i="64"/>
  <c r="D65" i="64"/>
  <c r="B60" i="64"/>
  <c r="N67" i="64"/>
  <c r="A52" i="64"/>
  <c r="N60" i="64"/>
  <c r="C62" i="64"/>
  <c r="A68" i="64"/>
  <c r="H62" i="64"/>
  <c r="B69" i="64"/>
  <c r="B9" i="64"/>
  <c r="N68" i="64"/>
  <c r="C71" i="64"/>
  <c r="A41" i="64"/>
  <c r="A65" i="64"/>
  <c r="B63" i="64"/>
  <c r="J60" i="64"/>
  <c r="L63" i="64"/>
  <c r="A25" i="64"/>
  <c r="N65" i="64"/>
  <c r="H63" i="64"/>
  <c r="J62" i="64"/>
  <c r="A61" i="64"/>
  <c r="A50" i="64"/>
  <c r="J63" i="64"/>
  <c r="N66" i="64"/>
  <c r="A7" i="64"/>
  <c r="L62" i="64"/>
  <c r="A67" i="64"/>
  <c r="J69" i="64"/>
  <c r="A11" i="64"/>
  <c r="A63" i="64"/>
  <c r="B71" i="64"/>
  <c r="F65" i="64"/>
  <c r="A44" i="64"/>
  <c r="A69" i="64"/>
  <c r="H64" i="64"/>
  <c r="F66" i="64"/>
  <c r="D64" i="64"/>
  <c r="L67" i="64"/>
  <c r="J64" i="64"/>
  <c r="N61" i="64"/>
  <c r="A47" i="64"/>
  <c r="A14" i="64"/>
  <c r="A21" i="64"/>
  <c r="F67" i="64"/>
  <c r="D68" i="64"/>
  <c r="A15" i="64"/>
  <c r="B12" i="64"/>
  <c r="A46" i="64"/>
  <c r="A42" i="64"/>
  <c r="B70" i="64"/>
  <c r="F71" i="64"/>
  <c r="N62" i="64"/>
  <c r="A35" i="64"/>
  <c r="A26" i="64"/>
  <c r="A70" i="64"/>
  <c r="A49" i="64"/>
  <c r="C60" i="64"/>
  <c r="C64" i="64"/>
  <c r="A62" i="64"/>
  <c r="A24" i="64"/>
  <c r="A23" i="64"/>
  <c r="A48" i="64"/>
  <c r="A55" i="64"/>
  <c r="H65" i="64"/>
  <c r="B62" i="64"/>
  <c r="N69" i="64"/>
  <c r="D70" i="64"/>
  <c r="H61" i="64"/>
  <c r="D66" i="64"/>
  <c r="A34" i="64"/>
  <c r="A36" i="64"/>
  <c r="N64" i="64"/>
  <c r="A64" i="64"/>
  <c r="F70" i="64"/>
  <c r="J65" i="64"/>
  <c r="D67" i="64"/>
  <c r="B16" i="64"/>
  <c r="A53" i="64"/>
  <c r="L64" i="64"/>
  <c r="B66" i="64"/>
  <c r="A19" i="64"/>
  <c r="J61" i="64"/>
  <c r="A31" i="64"/>
  <c r="A29" i="64"/>
  <c r="A71" i="64"/>
  <c r="A33" i="64"/>
  <c r="C61" i="64"/>
  <c r="C66" i="64"/>
  <c r="L69" i="64"/>
  <c r="L66" i="64"/>
  <c r="B13" i="64"/>
  <c r="A12" i="64"/>
  <c r="A56" i="64"/>
  <c r="J71" i="64"/>
  <c r="A43" i="64"/>
  <c r="A20" i="64"/>
  <c r="B8" i="64"/>
  <c r="J66" i="64"/>
  <c r="F68" i="64"/>
  <c r="A51" i="64"/>
  <c r="N70" i="64"/>
  <c r="A28" i="64"/>
  <c r="A18" i="64"/>
  <c r="B15" i="64"/>
  <c r="A22" i="64"/>
  <c r="H60" i="64"/>
  <c r="A58" i="64"/>
  <c r="F61" i="64"/>
  <c r="A37" i="64"/>
  <c r="B14" i="64"/>
  <c r="H67" i="64"/>
  <c r="L70" i="64"/>
  <c r="N71" i="64"/>
  <c r="C65" i="64"/>
  <c r="F62" i="64"/>
  <c r="F63" i="64"/>
  <c r="L112" i="98" l="1"/>
  <c r="H204" i="98"/>
  <c r="N112" i="98"/>
  <c r="N203" i="98"/>
  <c r="D34" i="98"/>
  <c r="D204" i="98"/>
  <c r="J34" i="98"/>
  <c r="N33" i="98"/>
  <c r="J203" i="98"/>
  <c r="D203" i="98"/>
  <c r="F204" i="98"/>
  <c r="L203" i="98"/>
  <c r="F112" i="98"/>
  <c r="D33" i="98"/>
  <c r="H33" i="98"/>
  <c r="J112" i="98"/>
  <c r="N34" i="98"/>
  <c r="J33" i="98"/>
  <c r="L204" i="98"/>
  <c r="J204" i="98"/>
  <c r="D112" i="98"/>
  <c r="N204" i="98"/>
  <c r="F33" i="98"/>
  <c r="H203" i="98"/>
  <c r="N111" i="98"/>
  <c r="H112" i="98"/>
  <c r="L111" i="98"/>
  <c r="H111" i="98"/>
  <c r="J111" i="98"/>
  <c r="F203" i="98"/>
  <c r="L34" i="98"/>
  <c r="D111" i="98"/>
  <c r="F34" i="98"/>
  <c r="L33" i="98"/>
  <c r="F111" i="98"/>
  <c r="H34" i="98"/>
  <c r="L112" i="97"/>
  <c r="H204" i="97"/>
  <c r="N112" i="97"/>
  <c r="N203" i="97"/>
  <c r="D34" i="97"/>
  <c r="D204" i="97"/>
  <c r="J34" i="97"/>
  <c r="N33" i="97"/>
  <c r="J203" i="97"/>
  <c r="D203" i="97"/>
  <c r="F204" i="97"/>
  <c r="L203" i="97"/>
  <c r="F112" i="97"/>
  <c r="D33" i="97"/>
  <c r="H33" i="97"/>
  <c r="J112" i="97"/>
  <c r="N34" i="97"/>
  <c r="J33" i="97"/>
  <c r="L204" i="97"/>
  <c r="J204" i="97"/>
  <c r="D112" i="97"/>
  <c r="N204" i="97"/>
  <c r="F33" i="97"/>
  <c r="H203" i="97"/>
  <c r="N111" i="97"/>
  <c r="H112" i="97"/>
  <c r="L111" i="97"/>
  <c r="H111" i="97"/>
  <c r="J111" i="97"/>
  <c r="F203" i="97"/>
  <c r="L34" i="97"/>
  <c r="D111" i="97"/>
  <c r="F34" i="97"/>
  <c r="L33" i="97"/>
  <c r="F111" i="97"/>
  <c r="H34" i="97"/>
  <c r="L112" i="96"/>
  <c r="H204" i="96"/>
  <c r="N112" i="96"/>
  <c r="N203" i="96"/>
  <c r="D34" i="96"/>
  <c r="D204" i="96"/>
  <c r="J34" i="96"/>
  <c r="N33" i="96"/>
  <c r="J203" i="96"/>
  <c r="D203" i="96"/>
  <c r="F204" i="96"/>
  <c r="L203" i="96"/>
  <c r="F112" i="96"/>
  <c r="D33" i="96"/>
  <c r="H33" i="96"/>
  <c r="J112" i="96"/>
  <c r="N34" i="96"/>
  <c r="J33" i="96"/>
  <c r="L204" i="96"/>
  <c r="J204" i="96"/>
  <c r="D112" i="96"/>
  <c r="N204" i="96"/>
  <c r="F33" i="96"/>
  <c r="H203" i="96"/>
  <c r="N111" i="96"/>
  <c r="H112" i="96"/>
  <c r="L111" i="96"/>
  <c r="H111" i="96"/>
  <c r="J111" i="96"/>
  <c r="F203" i="96"/>
  <c r="L34" i="96"/>
  <c r="D111" i="96"/>
  <c r="F34" i="96"/>
  <c r="L33" i="96"/>
  <c r="F111" i="96"/>
  <c r="H34" i="96"/>
  <c r="L112" i="95"/>
  <c r="H204" i="95"/>
  <c r="N112" i="95"/>
  <c r="N203" i="95"/>
  <c r="D34" i="95"/>
  <c r="D204" i="95"/>
  <c r="J34" i="95"/>
  <c r="N33" i="95"/>
  <c r="J203" i="95"/>
  <c r="D203" i="95"/>
  <c r="F204" i="95"/>
  <c r="L203" i="95"/>
  <c r="F112" i="95"/>
  <c r="D33" i="95"/>
  <c r="H33" i="95"/>
  <c r="J112" i="95"/>
  <c r="N34" i="95"/>
  <c r="J33" i="95"/>
  <c r="L204" i="95"/>
  <c r="J204" i="95"/>
  <c r="D112" i="95"/>
  <c r="N204" i="95"/>
  <c r="F33" i="95"/>
  <c r="H203" i="95"/>
  <c r="N111" i="95"/>
  <c r="H112" i="95"/>
  <c r="L111" i="95"/>
  <c r="H111" i="95"/>
  <c r="J111" i="95"/>
  <c r="F203" i="95"/>
  <c r="L34" i="95"/>
  <c r="D111" i="95"/>
  <c r="F34" i="95"/>
  <c r="L33" i="95"/>
  <c r="F111" i="95"/>
  <c r="H34" i="95"/>
  <c r="L112" i="94"/>
  <c r="H204" i="94"/>
  <c r="N112" i="94"/>
  <c r="N203" i="94"/>
  <c r="D34" i="94"/>
  <c r="D204" i="94"/>
  <c r="J34" i="94"/>
  <c r="N33" i="94"/>
  <c r="J203" i="94"/>
  <c r="D203" i="94"/>
  <c r="F204" i="94"/>
  <c r="L203" i="94"/>
  <c r="F112" i="94"/>
  <c r="D33" i="94"/>
  <c r="H33" i="94"/>
  <c r="J112" i="94"/>
  <c r="N34" i="94"/>
  <c r="J33" i="94"/>
  <c r="L204" i="94"/>
  <c r="J204" i="94"/>
  <c r="D112" i="94"/>
  <c r="N204" i="94"/>
  <c r="F33" i="94"/>
  <c r="H203" i="94"/>
  <c r="N111" i="94"/>
  <c r="H112" i="94"/>
  <c r="L111" i="94"/>
  <c r="H111" i="94"/>
  <c r="J111" i="94"/>
  <c r="F203" i="94"/>
  <c r="L34" i="94"/>
  <c r="D111" i="94"/>
  <c r="F34" i="94"/>
  <c r="L33" i="94"/>
  <c r="F111" i="94"/>
  <c r="H34" i="94"/>
  <c r="L112" i="93"/>
  <c r="H204" i="93"/>
  <c r="N112" i="93"/>
  <c r="N203" i="93"/>
  <c r="D34" i="93"/>
  <c r="D204" i="93"/>
  <c r="J34" i="93"/>
  <c r="N33" i="93"/>
  <c r="J203" i="93"/>
  <c r="D203" i="93"/>
  <c r="F204" i="93"/>
  <c r="L203" i="93"/>
  <c r="F112" i="93"/>
  <c r="D33" i="93"/>
  <c r="H33" i="93"/>
  <c r="J112" i="93"/>
  <c r="N34" i="93"/>
  <c r="J33" i="93"/>
  <c r="L204" i="93"/>
  <c r="J204" i="93"/>
  <c r="D112" i="93"/>
  <c r="N204" i="93"/>
  <c r="F33" i="93"/>
  <c r="H203" i="93"/>
  <c r="N111" i="93"/>
  <c r="H112" i="93"/>
  <c r="L111" i="93"/>
  <c r="H111" i="93"/>
  <c r="J111" i="93"/>
  <c r="F203" i="93"/>
  <c r="L34" i="93"/>
  <c r="D111" i="93"/>
  <c r="F34" i="93"/>
  <c r="L33" i="93"/>
  <c r="F111" i="93"/>
  <c r="H34" i="93"/>
  <c r="N203" i="62"/>
  <c r="N204" i="62"/>
  <c r="L204" i="62"/>
  <c r="L203" i="62"/>
  <c r="J203" i="62"/>
  <c r="J204" i="62"/>
  <c r="H204" i="62"/>
  <c r="H203" i="62"/>
  <c r="F204" i="62"/>
  <c r="F203" i="62"/>
  <c r="D204" i="62"/>
  <c r="D203" i="62"/>
  <c r="N112" i="62"/>
  <c r="N111" i="62"/>
  <c r="L112" i="62"/>
  <c r="L111" i="62"/>
  <c r="J111" i="62"/>
  <c r="J112" i="62"/>
  <c r="H112" i="62"/>
  <c r="H111" i="62"/>
  <c r="F111" i="62"/>
  <c r="F112" i="62"/>
  <c r="D112" i="62"/>
  <c r="D111" i="62"/>
  <c r="N33" i="62"/>
  <c r="N34" i="62"/>
  <c r="L34" i="62"/>
  <c r="L33" i="62"/>
  <c r="J33" i="62"/>
  <c r="J34" i="62"/>
  <c r="H34" i="62"/>
  <c r="H33" i="62"/>
  <c r="F34" i="62"/>
  <c r="F33" i="62"/>
  <c r="D34" i="62"/>
  <c r="D33" i="62"/>
  <c r="B71" i="63"/>
  <c r="B68" i="63"/>
  <c r="B52" i="63"/>
  <c r="B46" i="63"/>
  <c r="B47" i="63"/>
  <c r="B103" i="63"/>
  <c r="B34" i="63"/>
  <c r="B65" i="63"/>
  <c r="B101" i="63"/>
  <c r="B67" i="63"/>
  <c r="B49" i="63"/>
  <c r="B31" i="63"/>
  <c r="B69" i="63"/>
  <c r="Q15" i="66"/>
  <c r="B66" i="63"/>
  <c r="Q158" i="66"/>
  <c r="B102" i="63"/>
  <c r="B109" i="63"/>
  <c r="B44" i="63"/>
  <c r="B63" i="63"/>
  <c r="B33" i="63"/>
  <c r="B107" i="63"/>
  <c r="B53" i="63"/>
  <c r="B83" i="63"/>
  <c r="R158" i="66"/>
  <c r="B26" i="63"/>
  <c r="B30" i="63"/>
  <c r="B48" i="63"/>
  <c r="B85" i="63"/>
  <c r="B104" i="63"/>
  <c r="B28" i="63"/>
  <c r="B50" i="63"/>
  <c r="B91" i="63"/>
  <c r="B51" i="63"/>
  <c r="B72" i="63"/>
  <c r="B82" i="63"/>
  <c r="B27" i="63"/>
  <c r="B105" i="63"/>
  <c r="B106" i="63"/>
  <c r="B70" i="63"/>
  <c r="B84" i="63"/>
  <c r="B64" i="63"/>
  <c r="B90" i="63"/>
  <c r="B29" i="63"/>
  <c r="B25" i="63"/>
  <c r="B89" i="63"/>
  <c r="B45" i="63"/>
  <c r="B108" i="63"/>
  <c r="B86" i="63"/>
  <c r="B87" i="63"/>
  <c r="B32" i="63"/>
  <c r="B110" i="63"/>
  <c r="B88" i="63"/>
  <c r="D136" i="62" l="1"/>
  <c r="A207" i="62"/>
  <c r="A166" i="62"/>
  <c r="D176" i="62"/>
  <c r="A290" i="62" l="1"/>
  <c r="A248" i="62"/>
  <c r="A126" i="62"/>
  <c r="A84" i="62"/>
  <c r="A60" i="62"/>
  <c r="Q1" i="66"/>
  <c r="A20" i="65"/>
  <c r="A2" i="64"/>
  <c r="H1" i="82"/>
  <c r="A77" i="63"/>
  <c r="A39" i="63"/>
  <c r="A1" i="63"/>
  <c r="A1" i="61"/>
  <c r="A1" i="62"/>
  <c r="B7" i="63"/>
  <c r="B12" i="63"/>
  <c r="B10" i="63"/>
  <c r="B14" i="63"/>
  <c r="B8" i="63"/>
  <c r="B9" i="63"/>
  <c r="B15" i="63"/>
  <c r="B11" i="63"/>
  <c r="B6" i="63"/>
  <c r="B13" i="63"/>
  <c r="B48" i="82" l="1"/>
  <c r="B52" i="82" s="1"/>
  <c r="B53" i="82" s="1"/>
  <c r="B45" i="82"/>
  <c r="B33" i="82"/>
  <c r="B22" i="82"/>
  <c r="B24" i="82" s="1"/>
  <c r="B28" i="82" l="1"/>
  <c r="B35" i="82" s="1"/>
  <c r="B34" i="82"/>
  <c r="B49" i="82"/>
  <c r="D244" i="62" l="1"/>
  <c r="D310" i="62"/>
  <c r="N342" i="62" l="1"/>
  <c r="L342" i="62"/>
  <c r="J342" i="62"/>
  <c r="H342" i="62"/>
  <c r="F342" i="62"/>
  <c r="D342" i="62"/>
  <c r="N305" i="62" l="1"/>
  <c r="N306" i="62"/>
  <c r="N307" i="62"/>
  <c r="N304" i="62"/>
  <c r="L305" i="62"/>
  <c r="L306" i="62"/>
  <c r="L307" i="62"/>
  <c r="L304" i="62"/>
  <c r="J305" i="62"/>
  <c r="J306" i="62"/>
  <c r="J307" i="62"/>
  <c r="J304" i="62"/>
  <c r="H305" i="62"/>
  <c r="H306" i="62"/>
  <c r="H307" i="62"/>
  <c r="H304" i="62"/>
  <c r="F305" i="62"/>
  <c r="F306" i="62"/>
  <c r="F307" i="62"/>
  <c r="F304" i="62"/>
  <c r="N104" i="63" l="1"/>
  <c r="L104" i="63"/>
  <c r="J104" i="63"/>
  <c r="H104" i="63"/>
  <c r="F104" i="63"/>
  <c r="D104" i="63"/>
  <c r="J85" i="63"/>
  <c r="H85" i="63"/>
  <c r="F85" i="63"/>
  <c r="L85" i="63"/>
  <c r="D85" i="63"/>
  <c r="N85" i="63"/>
  <c r="J101" i="63"/>
  <c r="H101" i="63"/>
  <c r="F101" i="63"/>
  <c r="L101" i="63"/>
  <c r="D101" i="63"/>
  <c r="B112" i="63"/>
  <c r="N101" i="63"/>
  <c r="D109" i="63"/>
  <c r="H84" i="63"/>
  <c r="F84" i="63"/>
  <c r="D84" i="63"/>
  <c r="L84" i="63"/>
  <c r="J84" i="63"/>
  <c r="N84" i="63"/>
  <c r="D89" i="63"/>
  <c r="D87" i="63"/>
  <c r="D108" i="63"/>
  <c r="N86" i="63"/>
  <c r="L86" i="63"/>
  <c r="J86" i="63"/>
  <c r="H86" i="63"/>
  <c r="D86" i="63"/>
  <c r="F83" i="63"/>
  <c r="D83" i="63"/>
  <c r="N83" i="63"/>
  <c r="L83" i="63"/>
  <c r="J83" i="63"/>
  <c r="H83" i="63"/>
  <c r="D106" i="63"/>
  <c r="D110" i="63"/>
  <c r="N103" i="63"/>
  <c r="L103" i="63"/>
  <c r="D103" i="63"/>
  <c r="J103" i="63"/>
  <c r="H103" i="63"/>
  <c r="F103" i="63"/>
  <c r="D88" i="63"/>
  <c r="D90" i="63"/>
  <c r="D91" i="63"/>
  <c r="L102" i="63"/>
  <c r="N102" i="63"/>
  <c r="J102" i="63"/>
  <c r="H102" i="63"/>
  <c r="F102" i="63"/>
  <c r="D102" i="63"/>
  <c r="D82" i="63"/>
  <c r="H82" i="63"/>
  <c r="L82" i="63"/>
  <c r="F82" i="63"/>
  <c r="B93" i="63"/>
  <c r="N82" i="63"/>
  <c r="J82" i="63"/>
  <c r="J105" i="63"/>
  <c r="D105" i="63"/>
  <c r="N105" i="63"/>
  <c r="L105" i="63"/>
  <c r="H105" i="63"/>
  <c r="D107" i="63"/>
  <c r="D66" i="63"/>
  <c r="N66" i="63"/>
  <c r="L66" i="63"/>
  <c r="J66" i="63"/>
  <c r="H66" i="63"/>
  <c r="F66" i="63"/>
  <c r="D70" i="63"/>
  <c r="D50" i="63"/>
  <c r="L64" i="63"/>
  <c r="F64" i="63"/>
  <c r="N64" i="63"/>
  <c r="J64" i="63"/>
  <c r="H64" i="63"/>
  <c r="D64" i="63"/>
  <c r="J47" i="63"/>
  <c r="H47" i="63"/>
  <c r="L47" i="63"/>
  <c r="D47" i="63"/>
  <c r="N47" i="63"/>
  <c r="F47" i="63"/>
  <c r="J63" i="63"/>
  <c r="N63" i="63"/>
  <c r="H63" i="63"/>
  <c r="D63" i="63"/>
  <c r="B74" i="63"/>
  <c r="L63" i="63"/>
  <c r="F63" i="63"/>
  <c r="D71" i="63"/>
  <c r="D49" i="63"/>
  <c r="N65" i="63"/>
  <c r="L65" i="63"/>
  <c r="J65" i="63"/>
  <c r="H65" i="63"/>
  <c r="F65" i="63"/>
  <c r="D65" i="63"/>
  <c r="N48" i="63"/>
  <c r="L48" i="63"/>
  <c r="H48" i="63"/>
  <c r="J48" i="63"/>
  <c r="D48" i="63"/>
  <c r="D51" i="63"/>
  <c r="F45" i="63"/>
  <c r="D45" i="63"/>
  <c r="L45" i="63"/>
  <c r="H45" i="63"/>
  <c r="J45" i="63"/>
  <c r="N45" i="63"/>
  <c r="D68" i="63"/>
  <c r="D72" i="63"/>
  <c r="D53" i="63"/>
  <c r="D52" i="63"/>
  <c r="H46" i="63"/>
  <c r="F46" i="63"/>
  <c r="L46" i="63"/>
  <c r="J46" i="63"/>
  <c r="N46" i="63"/>
  <c r="D46" i="63"/>
  <c r="D44" i="63"/>
  <c r="H44" i="63"/>
  <c r="F44" i="63"/>
  <c r="N44" i="63"/>
  <c r="J44" i="63"/>
  <c r="B55" i="63"/>
  <c r="L44" i="63"/>
  <c r="H67" i="63"/>
  <c r="N67" i="63"/>
  <c r="D67" i="63"/>
  <c r="L67" i="63"/>
  <c r="J67" i="63"/>
  <c r="D69" i="63"/>
  <c r="N28" i="63"/>
  <c r="J28" i="63"/>
  <c r="H28" i="63"/>
  <c r="F28" i="63"/>
  <c r="D28" i="63"/>
  <c r="L28" i="63"/>
  <c r="N27" i="63"/>
  <c r="J27" i="63"/>
  <c r="L27" i="63"/>
  <c r="F27" i="63"/>
  <c r="D27" i="63"/>
  <c r="H27" i="63"/>
  <c r="D32" i="63"/>
  <c r="L26" i="63"/>
  <c r="J26" i="63"/>
  <c r="D26" i="63"/>
  <c r="F26" i="63"/>
  <c r="N26" i="63"/>
  <c r="H26" i="63"/>
  <c r="J25" i="63"/>
  <c r="F25" i="63"/>
  <c r="D25" i="63"/>
  <c r="H25" i="63"/>
  <c r="B36" i="63"/>
  <c r="N25" i="63"/>
  <c r="L25" i="63"/>
  <c r="D33" i="63"/>
  <c r="D30" i="63"/>
  <c r="D34" i="63"/>
  <c r="L29" i="63"/>
  <c r="J29" i="63"/>
  <c r="N29" i="63"/>
  <c r="H29" i="63"/>
  <c r="D29" i="63"/>
  <c r="D31" i="63"/>
  <c r="D93" i="63" l="1"/>
  <c r="D112" i="63"/>
  <c r="D74" i="63"/>
  <c r="D55" i="63"/>
  <c r="D36" i="63"/>
  <c r="N202" i="62" l="1"/>
  <c r="L202" i="62"/>
  <c r="J202" i="62"/>
  <c r="H202" i="62"/>
  <c r="F202" i="62"/>
  <c r="D193" i="62"/>
  <c r="N12" i="62" l="1"/>
  <c r="L12" i="62"/>
  <c r="J12" i="62"/>
  <c r="H12" i="62"/>
  <c r="D12" i="62"/>
  <c r="N238" i="62" l="1"/>
  <c r="N237" i="62"/>
  <c r="N236" i="62"/>
  <c r="N235" i="62"/>
  <c r="L238" i="62"/>
  <c r="L237" i="62"/>
  <c r="L236" i="62"/>
  <c r="L235" i="62"/>
  <c r="J238" i="62"/>
  <c r="J237" i="62"/>
  <c r="J236" i="62"/>
  <c r="J235" i="62"/>
  <c r="H238" i="62"/>
  <c r="H237" i="62"/>
  <c r="H236" i="62"/>
  <c r="H235" i="62"/>
  <c r="F238" i="62"/>
  <c r="F237" i="62"/>
  <c r="F236" i="62"/>
  <c r="F235" i="62"/>
  <c r="F28" i="61" l="1"/>
  <c r="D96" i="61"/>
  <c r="D95" i="61"/>
  <c r="D94" i="61"/>
  <c r="D93" i="61"/>
  <c r="N79" i="61"/>
  <c r="D79" i="61"/>
  <c r="D78" i="61"/>
  <c r="J77" i="61"/>
  <c r="H77" i="61"/>
  <c r="F77" i="61"/>
  <c r="D77" i="61"/>
  <c r="D73" i="61"/>
  <c r="D71" i="61"/>
  <c r="D47" i="61"/>
  <c r="D46" i="61"/>
  <c r="N40" i="61"/>
  <c r="L40" i="61"/>
  <c r="J40" i="61"/>
  <c r="H40" i="61"/>
  <c r="F40" i="61"/>
  <c r="D40" i="61"/>
  <c r="N38" i="61"/>
  <c r="L38" i="61"/>
  <c r="J38" i="61"/>
  <c r="H38" i="61"/>
  <c r="F38" i="61"/>
  <c r="D38" i="61"/>
  <c r="F26" i="61"/>
  <c r="F145" i="98" l="1"/>
  <c r="F145" i="97"/>
  <c r="F145" i="96"/>
  <c r="F145" i="95"/>
  <c r="F145" i="94"/>
  <c r="F145" i="93"/>
  <c r="F145" i="62"/>
  <c r="D143" i="62"/>
  <c r="D143" i="98"/>
  <c r="D143" i="97"/>
  <c r="D143" i="96"/>
  <c r="D143" i="95"/>
  <c r="D143" i="94"/>
  <c r="D143" i="93"/>
  <c r="L143" i="97"/>
  <c r="L143" i="98"/>
  <c r="L143" i="96"/>
  <c r="L143" i="95"/>
  <c r="L143" i="94"/>
  <c r="L143" i="93"/>
  <c r="L143" i="62"/>
  <c r="H145" i="97"/>
  <c r="H145" i="98"/>
  <c r="H145" i="96"/>
  <c r="H145" i="95"/>
  <c r="H145" i="94"/>
  <c r="H145" i="93"/>
  <c r="H145" i="62"/>
  <c r="D151" i="98"/>
  <c r="D151" i="97"/>
  <c r="D151" i="96"/>
  <c r="D151" i="95"/>
  <c r="D151" i="94"/>
  <c r="D151" i="93"/>
  <c r="J143" i="98"/>
  <c r="J143" i="97"/>
  <c r="J143" i="96"/>
  <c r="J143" i="95"/>
  <c r="J143" i="94"/>
  <c r="J143" i="93"/>
  <c r="J143" i="62"/>
  <c r="F143" i="98"/>
  <c r="F143" i="97"/>
  <c r="F143" i="96"/>
  <c r="F143" i="95"/>
  <c r="F143" i="94"/>
  <c r="F143" i="93"/>
  <c r="F143" i="62"/>
  <c r="N143" i="98"/>
  <c r="N143" i="97"/>
  <c r="N143" i="96"/>
  <c r="N143" i="95"/>
  <c r="N143" i="94"/>
  <c r="N143" i="93"/>
  <c r="N143" i="62"/>
  <c r="J145" i="98"/>
  <c r="J145" i="97"/>
  <c r="J145" i="96"/>
  <c r="J145" i="95"/>
  <c r="J145" i="94"/>
  <c r="J145" i="93"/>
  <c r="J145" i="62"/>
  <c r="D152" i="62"/>
  <c r="D152" i="97"/>
  <c r="D152" i="98"/>
  <c r="D152" i="96"/>
  <c r="D152" i="95"/>
  <c r="D152" i="94"/>
  <c r="D152" i="93"/>
  <c r="D145" i="62"/>
  <c r="D145" i="98"/>
  <c r="D145" i="97"/>
  <c r="D145" i="96"/>
  <c r="D145" i="95"/>
  <c r="D145" i="94"/>
  <c r="D145" i="93"/>
  <c r="L145" i="98"/>
  <c r="L145" i="97"/>
  <c r="L145" i="94"/>
  <c r="L145" i="93"/>
  <c r="L145" i="96"/>
  <c r="L145" i="95"/>
  <c r="L145" i="62"/>
  <c r="H143" i="98"/>
  <c r="H143" i="97"/>
  <c r="H143" i="94"/>
  <c r="H143" i="93"/>
  <c r="H143" i="96"/>
  <c r="H143" i="95"/>
  <c r="H143" i="62"/>
  <c r="N145" i="98"/>
  <c r="N145" i="97"/>
  <c r="N145" i="96"/>
  <c r="N145" i="95"/>
  <c r="N145" i="94"/>
  <c r="N145" i="93"/>
  <c r="N145" i="62"/>
  <c r="D151" i="62"/>
  <c r="D48" i="61"/>
  <c r="F103" i="96"/>
  <c r="F348" i="96" s="1"/>
  <c r="F103" i="62"/>
  <c r="F348" i="62" s="1"/>
  <c r="F103" i="98"/>
  <c r="F348" i="98" s="1"/>
  <c r="F103" i="94"/>
  <c r="F348" i="94" s="1"/>
  <c r="F103" i="95"/>
  <c r="F348" i="95" s="1"/>
  <c r="F103" i="97"/>
  <c r="F348" i="97" s="1"/>
  <c r="F103" i="93"/>
  <c r="F348" i="93" s="1"/>
  <c r="F102" i="98"/>
  <c r="F347" i="98" s="1"/>
  <c r="F102" i="94"/>
  <c r="F347" i="94" s="1"/>
  <c r="F102" i="97"/>
  <c r="F347" i="97" s="1"/>
  <c r="F102" i="96"/>
  <c r="F347" i="96" s="1"/>
  <c r="F102" i="95"/>
  <c r="F347" i="95" s="1"/>
  <c r="F102" i="93"/>
  <c r="F347" i="93" s="1"/>
  <c r="F102" i="62"/>
  <c r="F347" i="62" s="1"/>
  <c r="H218" i="98"/>
  <c r="H218" i="94"/>
  <c r="H218" i="97"/>
  <c r="H218" i="96"/>
  <c r="H218" i="95"/>
  <c r="H218" i="93"/>
  <c r="H218" i="62"/>
  <c r="D238" i="98"/>
  <c r="D238" i="94"/>
  <c r="D307" i="97"/>
  <c r="D307" i="96"/>
  <c r="D307" i="95"/>
  <c r="D307" i="94"/>
  <c r="D307" i="98"/>
  <c r="D238" i="97"/>
  <c r="D238" i="96"/>
  <c r="D238" i="95"/>
  <c r="D238" i="93"/>
  <c r="D307" i="93"/>
  <c r="D218" i="98"/>
  <c r="D218" i="94"/>
  <c r="D218" i="97"/>
  <c r="D218" i="96"/>
  <c r="D218" i="95"/>
  <c r="D218" i="93"/>
  <c r="D218" i="62"/>
  <c r="D219" i="98"/>
  <c r="D219" i="94"/>
  <c r="D219" i="97"/>
  <c r="D219" i="96"/>
  <c r="D219" i="95"/>
  <c r="D219" i="93"/>
  <c r="D236" i="98"/>
  <c r="D236" i="94"/>
  <c r="D305" i="97"/>
  <c r="D305" i="96"/>
  <c r="D305" i="95"/>
  <c r="D305" i="94"/>
  <c r="D305" i="98"/>
  <c r="D236" i="97"/>
  <c r="D236" i="96"/>
  <c r="D305" i="93"/>
  <c r="D236" i="93"/>
  <c r="D236" i="95"/>
  <c r="F218" i="97"/>
  <c r="F218" i="96"/>
  <c r="F218" i="95"/>
  <c r="F218" i="93"/>
  <c r="F218" i="98"/>
  <c r="F218" i="94"/>
  <c r="F218" i="62"/>
  <c r="D220" i="98"/>
  <c r="D220" i="94"/>
  <c r="D220" i="97"/>
  <c r="D220" i="96"/>
  <c r="D220" i="95"/>
  <c r="D220" i="93"/>
  <c r="D306" i="97"/>
  <c r="D306" i="96"/>
  <c r="D306" i="95"/>
  <c r="D237" i="98"/>
  <c r="D237" i="94"/>
  <c r="D306" i="93"/>
  <c r="D237" i="93"/>
  <c r="D306" i="94"/>
  <c r="D306" i="98"/>
  <c r="D237" i="97"/>
  <c r="D237" i="96"/>
  <c r="D237" i="95"/>
  <c r="D198" i="97"/>
  <c r="D349" i="97" s="1"/>
  <c r="D198" i="96"/>
  <c r="D349" i="96" s="1"/>
  <c r="D198" i="95"/>
  <c r="D349" i="95" s="1"/>
  <c r="D198" i="93"/>
  <c r="D349" i="93" s="1"/>
  <c r="D198" i="94"/>
  <c r="D349" i="94" s="1"/>
  <c r="D198" i="98"/>
  <c r="D349" i="98" s="1"/>
  <c r="D198" i="62"/>
  <c r="D349" i="62" s="1"/>
  <c r="N220" i="97"/>
  <c r="N220" i="96"/>
  <c r="N220" i="95"/>
  <c r="N220" i="93"/>
  <c r="N220" i="94"/>
  <c r="N220" i="98"/>
  <c r="N220" i="62"/>
  <c r="D202" i="97"/>
  <c r="D202" i="96"/>
  <c r="D202" i="95"/>
  <c r="D202" i="94"/>
  <c r="D202" i="98"/>
  <c r="D202" i="93"/>
  <c r="J218" i="97"/>
  <c r="J218" i="96"/>
  <c r="J218" i="95"/>
  <c r="J218" i="93"/>
  <c r="J218" i="94"/>
  <c r="J218" i="98"/>
  <c r="J218" i="62"/>
  <c r="D304" i="97"/>
  <c r="D304" i="96"/>
  <c r="D304" i="95"/>
  <c r="D235" i="98"/>
  <c r="D235" i="94"/>
  <c r="D304" i="93"/>
  <c r="D235" i="93"/>
  <c r="D304" i="94"/>
  <c r="D304" i="98"/>
  <c r="D235" i="97"/>
  <c r="D235" i="96"/>
  <c r="D235" i="95"/>
  <c r="F12" i="97"/>
  <c r="F12" i="96"/>
  <c r="F12" i="95"/>
  <c r="F12" i="93"/>
  <c r="F12" i="94"/>
  <c r="F12" i="98"/>
  <c r="F12" i="62"/>
  <c r="J49" i="61"/>
  <c r="D304" i="62"/>
  <c r="D306" i="62"/>
  <c r="D307" i="62"/>
  <c r="D305" i="62"/>
  <c r="D202" i="62"/>
  <c r="D219" i="62"/>
  <c r="D236" i="62"/>
  <c r="D235" i="62"/>
  <c r="D220" i="62"/>
  <c r="D237" i="62"/>
  <c r="D238" i="62"/>
  <c r="D49" i="61"/>
  <c r="L49" i="61"/>
  <c r="H49" i="61"/>
  <c r="F49" i="61"/>
  <c r="N49" i="61"/>
  <c r="F6" i="63" l="1"/>
  <c r="L6" i="63"/>
  <c r="J6" i="63"/>
  <c r="D6" i="63"/>
  <c r="N6" i="63"/>
  <c r="H6" i="63"/>
  <c r="A203" i="98" l="1"/>
  <c r="A203" i="96"/>
  <c r="A203" i="94"/>
  <c r="A203" i="62"/>
  <c r="A203" i="97"/>
  <c r="A203" i="95"/>
  <c r="A203" i="93"/>
  <c r="A204" i="98"/>
  <c r="A204" i="96"/>
  <c r="A204" i="94"/>
  <c r="A204" i="62"/>
  <c r="A204" i="97"/>
  <c r="A204" i="95"/>
  <c r="A204" i="93"/>
  <c r="F154" i="98"/>
  <c r="F154" i="97"/>
  <c r="F154" i="94"/>
  <c r="F154" i="93"/>
  <c r="F154" i="96"/>
  <c r="F154" i="95"/>
  <c r="F154" i="62"/>
  <c r="H154" i="98"/>
  <c r="H154" i="97"/>
  <c r="H154" i="96"/>
  <c r="H154" i="95"/>
  <c r="H154" i="94"/>
  <c r="H154" i="93"/>
  <c r="H154" i="62"/>
  <c r="D153" i="62"/>
  <c r="D153" i="98"/>
  <c r="D153" i="97"/>
  <c r="D153" i="96"/>
  <c r="D153" i="95"/>
  <c r="D153" i="94"/>
  <c r="D153" i="93"/>
  <c r="L154" i="98"/>
  <c r="L154" i="97"/>
  <c r="L154" i="96"/>
  <c r="L154" i="95"/>
  <c r="L154" i="94"/>
  <c r="L154" i="93"/>
  <c r="L154" i="62"/>
  <c r="N154" i="98"/>
  <c r="N154" i="97"/>
  <c r="N154" i="94"/>
  <c r="N154" i="93"/>
  <c r="N154" i="96"/>
  <c r="N154" i="95"/>
  <c r="N154" i="62"/>
  <c r="D154" i="62"/>
  <c r="D154" i="98"/>
  <c r="D154" i="97"/>
  <c r="D154" i="94"/>
  <c r="D154" i="93"/>
  <c r="D154" i="96"/>
  <c r="D154" i="95"/>
  <c r="J154" i="97"/>
  <c r="J154" i="98"/>
  <c r="J154" i="96"/>
  <c r="J154" i="95"/>
  <c r="J154" i="94"/>
  <c r="J154" i="93"/>
  <c r="J154" i="62"/>
  <c r="B17" i="63"/>
  <c r="D14" i="63"/>
  <c r="D15" i="63"/>
  <c r="H10" i="63"/>
  <c r="N10" i="63"/>
  <c r="D10" i="63"/>
  <c r="L10" i="63"/>
  <c r="J10" i="63"/>
  <c r="L7" i="63"/>
  <c r="F7" i="63"/>
  <c r="J7" i="63"/>
  <c r="H7" i="63"/>
  <c r="D7" i="63"/>
  <c r="N7" i="63"/>
  <c r="D11" i="63"/>
  <c r="N8" i="63"/>
  <c r="J8" i="63"/>
  <c r="F8" i="63"/>
  <c r="H8" i="63"/>
  <c r="D8" i="63"/>
  <c r="L8" i="63"/>
  <c r="D13" i="63"/>
  <c r="D12" i="63"/>
  <c r="F9" i="63"/>
  <c r="H9" i="63"/>
  <c r="J9" i="63"/>
  <c r="L9" i="63"/>
  <c r="N9" i="63"/>
  <c r="D9" i="63"/>
  <c r="D17" i="63" l="1"/>
  <c r="F244" i="98" l="1"/>
  <c r="L244" i="98" l="1"/>
  <c r="J244" i="98"/>
  <c r="N244" i="98" l="1"/>
  <c r="H244" i="98"/>
  <c r="A211" i="98" l="1"/>
  <c r="A169" i="98"/>
  <c r="A129" i="98"/>
  <c r="A4" i="98"/>
  <c r="A293" i="98"/>
  <c r="A63" i="98"/>
  <c r="A251" i="98"/>
  <c r="A210" i="98"/>
  <c r="A87" i="98"/>
  <c r="W8" i="66"/>
  <c r="R129" i="66"/>
  <c r="N47" i="64"/>
  <c r="Q154" i="66"/>
  <c r="R8" i="66"/>
  <c r="R44" i="66"/>
  <c r="Q174" i="66"/>
  <c r="J54" i="64"/>
  <c r="Q168" i="66"/>
  <c r="J28" i="64"/>
  <c r="R74" i="66"/>
  <c r="Q17" i="66"/>
  <c r="R60" i="66"/>
  <c r="B27" i="64"/>
  <c r="Q140" i="66"/>
  <c r="D25" i="65"/>
  <c r="C25" i="64"/>
  <c r="C39" i="64"/>
  <c r="L38" i="64"/>
  <c r="J39" i="64"/>
  <c r="R128" i="66"/>
  <c r="L26" i="65"/>
  <c r="R113" i="66"/>
  <c r="N8" i="64"/>
  <c r="R22" i="66"/>
  <c r="R163" i="66"/>
  <c r="D45" i="64"/>
  <c r="F11" i="64"/>
  <c r="S16" i="66"/>
  <c r="F37" i="64"/>
  <c r="R135" i="66"/>
  <c r="R127" i="66"/>
  <c r="R139" i="66"/>
  <c r="F47" i="64"/>
  <c r="Y7" i="66"/>
  <c r="H43" i="64"/>
  <c r="D53" i="64"/>
  <c r="D44" i="64"/>
  <c r="C56" i="64"/>
  <c r="R109" i="66"/>
  <c r="Q71" i="66"/>
  <c r="F52" i="64"/>
  <c r="Y83" i="66"/>
  <c r="B27" i="65"/>
  <c r="S42" i="66"/>
  <c r="J21" i="64"/>
  <c r="L30" i="64"/>
  <c r="F59" i="64"/>
  <c r="Q138" i="66"/>
  <c r="L27" i="65"/>
  <c r="Q148" i="66"/>
  <c r="R45" i="66"/>
  <c r="C29" i="64"/>
  <c r="H42" i="64"/>
  <c r="C47" i="64"/>
  <c r="R47" i="66"/>
  <c r="R165" i="66"/>
  <c r="S46" i="66"/>
  <c r="F41" i="64"/>
  <c r="Q28" i="66"/>
  <c r="J55" i="64"/>
  <c r="H50" i="64"/>
  <c r="C22" i="64"/>
  <c r="R150" i="66"/>
  <c r="B24" i="64"/>
  <c r="U41" i="66"/>
  <c r="D33" i="64"/>
  <c r="J56" i="64"/>
  <c r="N32" i="64"/>
  <c r="L51" i="64"/>
  <c r="R169" i="66"/>
  <c r="Q96" i="66"/>
  <c r="R63" i="66"/>
  <c r="B55" i="64"/>
  <c r="D41" i="64"/>
  <c r="R18" i="66"/>
  <c r="R92" i="66"/>
  <c r="Q121" i="66"/>
  <c r="N36" i="64"/>
  <c r="R9" i="66"/>
  <c r="Q29" i="66"/>
  <c r="H57" i="64"/>
  <c r="C41" i="64"/>
  <c r="C51" i="64"/>
  <c r="R160" i="66"/>
  <c r="B33" i="64"/>
  <c r="D26" i="65"/>
  <c r="N41" i="64"/>
  <c r="J31" i="64"/>
  <c r="Y47" i="66"/>
  <c r="H5" i="64"/>
  <c r="A27" i="65"/>
  <c r="Q68" i="66"/>
  <c r="C57" i="64"/>
  <c r="F53" i="64"/>
  <c r="J18" i="64"/>
  <c r="H35" i="64"/>
  <c r="L48" i="64"/>
  <c r="Q165" i="66"/>
  <c r="Q156" i="66"/>
  <c r="R41" i="66"/>
  <c r="R161" i="66"/>
  <c r="Q77" i="66"/>
  <c r="R38" i="66"/>
  <c r="X8" i="66"/>
  <c r="B34" i="64"/>
  <c r="B26" i="64"/>
  <c r="Q18" i="66"/>
  <c r="R69" i="66"/>
  <c r="C31" i="64"/>
  <c r="R187" i="66"/>
  <c r="Q136" i="66"/>
  <c r="W7" i="66"/>
  <c r="N40" i="64"/>
  <c r="Q92" i="66"/>
  <c r="Q144" i="66"/>
  <c r="F23" i="64"/>
  <c r="J52" i="64"/>
  <c r="D39" i="64"/>
  <c r="C49" i="64"/>
  <c r="Q182" i="66"/>
  <c r="R122" i="66"/>
  <c r="B36" i="64"/>
  <c r="J29" i="64"/>
  <c r="Q23" i="66"/>
  <c r="Q33" i="66"/>
  <c r="J12" i="64"/>
  <c r="R156" i="66"/>
  <c r="S47" i="66"/>
  <c r="R137" i="66"/>
  <c r="F49" i="64"/>
  <c r="Q44" i="66"/>
  <c r="R90" i="66"/>
  <c r="Q146" i="66"/>
  <c r="Q74" i="66"/>
  <c r="L57" i="64"/>
  <c r="N25" i="64"/>
  <c r="U15" i="66"/>
  <c r="F26" i="64"/>
  <c r="R37" i="66"/>
  <c r="Q55" i="66"/>
  <c r="H54" i="64"/>
  <c r="F58" i="64"/>
  <c r="D26" i="64"/>
  <c r="H23" i="64"/>
  <c r="H48" i="64"/>
  <c r="F12" i="64"/>
  <c r="R119" i="66"/>
  <c r="J33" i="64"/>
  <c r="J7" i="64"/>
  <c r="F30" i="64"/>
  <c r="R89" i="66"/>
  <c r="D52" i="64"/>
  <c r="D28" i="64"/>
  <c r="H9" i="64"/>
  <c r="X46" i="66"/>
  <c r="B48" i="64"/>
  <c r="V42" i="66"/>
  <c r="Q76" i="66"/>
  <c r="Q64" i="66"/>
  <c r="R58" i="66"/>
  <c r="L52" i="64"/>
  <c r="J53" i="64"/>
  <c r="H27" i="65"/>
  <c r="N50" i="64"/>
  <c r="Q78" i="66"/>
  <c r="N28" i="64"/>
  <c r="J20" i="64"/>
  <c r="D51" i="64"/>
  <c r="B35" i="64"/>
  <c r="N29" i="64"/>
  <c r="H26" i="64"/>
  <c r="R78" i="66"/>
  <c r="Q181" i="66"/>
  <c r="F21" i="64"/>
  <c r="J30" i="64"/>
  <c r="F55" i="64"/>
  <c r="D30" i="64"/>
  <c r="Q166" i="66"/>
  <c r="L31" i="64"/>
  <c r="D49" i="64"/>
  <c r="Q32" i="66"/>
  <c r="R40" i="66"/>
  <c r="J14" i="64"/>
  <c r="V8" i="66"/>
  <c r="C36" i="64"/>
  <c r="V41" i="66"/>
  <c r="C42" i="64"/>
  <c r="R93" i="66"/>
  <c r="Q66" i="66"/>
  <c r="L47" i="64"/>
  <c r="D37" i="64"/>
  <c r="L7" i="64"/>
  <c r="V83" i="66"/>
  <c r="S83" i="66"/>
  <c r="R70" i="66"/>
  <c r="Q129" i="66"/>
  <c r="R101" i="66"/>
  <c r="C59" i="64"/>
  <c r="R96" i="66"/>
  <c r="Q11" i="66"/>
  <c r="D50" i="64"/>
  <c r="R31" i="66"/>
  <c r="Q51" i="66"/>
  <c r="N39" i="64"/>
  <c r="B37" i="64"/>
  <c r="F56" i="64"/>
  <c r="L54" i="64"/>
  <c r="D20" i="64"/>
  <c r="L40" i="64"/>
  <c r="H49" i="64"/>
  <c r="Y46" i="66"/>
  <c r="F32" i="64"/>
  <c r="R154" i="66"/>
  <c r="L36" i="64"/>
  <c r="C34" i="64"/>
  <c r="F10" i="64"/>
  <c r="N24" i="64"/>
  <c r="H38" i="64"/>
  <c r="R145" i="66"/>
  <c r="C52" i="64"/>
  <c r="F39" i="64"/>
  <c r="B32" i="64"/>
  <c r="R167" i="66"/>
  <c r="X7" i="66"/>
  <c r="J13" i="64"/>
  <c r="N52" i="64"/>
  <c r="W76" i="66"/>
  <c r="Q99" i="66"/>
  <c r="J59" i="64"/>
  <c r="R130" i="66"/>
  <c r="R66" i="66"/>
  <c r="Q41" i="66"/>
  <c r="R65" i="66"/>
  <c r="Q123" i="66"/>
  <c r="R151" i="66"/>
  <c r="Q94" i="66"/>
  <c r="R117" i="66"/>
  <c r="B43" i="64"/>
  <c r="R54" i="66"/>
  <c r="R106" i="66"/>
  <c r="B21" i="64"/>
  <c r="Q112" i="66"/>
  <c r="Q104" i="66"/>
  <c r="R59" i="66"/>
  <c r="B28" i="64"/>
  <c r="C48" i="64"/>
  <c r="D31" i="64"/>
  <c r="Q189" i="66"/>
  <c r="N20" i="64"/>
  <c r="Q177" i="66"/>
  <c r="X42" i="66"/>
  <c r="Q118" i="66"/>
  <c r="Q185" i="66"/>
  <c r="Q186" i="66"/>
  <c r="Q75" i="66"/>
  <c r="C18" i="64"/>
  <c r="Q143" i="66"/>
  <c r="R103" i="66"/>
  <c r="L43" i="64"/>
  <c r="C44" i="64"/>
  <c r="R146" i="66"/>
  <c r="Q35" i="66"/>
  <c r="S8" i="66"/>
  <c r="H36" i="64"/>
  <c r="R67" i="66"/>
  <c r="Q42" i="66"/>
  <c r="Q97" i="66"/>
  <c r="R28" i="66"/>
  <c r="Q95" i="66"/>
  <c r="H24" i="64"/>
  <c r="L56" i="64"/>
  <c r="C35" i="64"/>
  <c r="R53" i="66"/>
  <c r="U42" i="66"/>
  <c r="B29" i="64"/>
  <c r="H27" i="64"/>
  <c r="H14" i="64"/>
  <c r="T7" i="66"/>
  <c r="H51" i="64"/>
  <c r="F19" i="64"/>
  <c r="Q56" i="66"/>
  <c r="R99" i="66"/>
  <c r="D42" i="64"/>
  <c r="D47" i="64"/>
  <c r="C55" i="64"/>
  <c r="Y41" i="66"/>
  <c r="N44" i="64"/>
  <c r="L42" i="64"/>
  <c r="F54" i="64"/>
  <c r="Q37" i="66"/>
  <c r="R49" i="66"/>
  <c r="Q116" i="66"/>
  <c r="N11" i="64"/>
  <c r="R39" i="66"/>
  <c r="Q54" i="66"/>
  <c r="F45" i="64"/>
  <c r="J49" i="64"/>
  <c r="Q132" i="66"/>
  <c r="R71" i="66"/>
  <c r="Q60" i="66"/>
  <c r="R110" i="66"/>
  <c r="J36" i="64"/>
  <c r="R26" i="66"/>
  <c r="R30" i="66"/>
  <c r="Q40" i="66"/>
  <c r="L46" i="64"/>
  <c r="Q45" i="66"/>
  <c r="H32" i="64"/>
  <c r="J42" i="64"/>
  <c r="J27" i="65"/>
  <c r="H46" i="64"/>
  <c r="D27" i="64"/>
  <c r="R180" i="66"/>
  <c r="J25" i="65"/>
  <c r="U16" i="66"/>
  <c r="B38" i="64"/>
  <c r="F34" i="64"/>
  <c r="J32" i="64"/>
  <c r="D56" i="64"/>
  <c r="R125" i="66"/>
  <c r="N45" i="64"/>
  <c r="C33" i="64"/>
  <c r="R51" i="66"/>
  <c r="F24" i="64"/>
  <c r="B19" i="64"/>
  <c r="L27" i="64"/>
  <c r="R115" i="66"/>
  <c r="X41" i="66"/>
  <c r="H37" i="64"/>
  <c r="Q135" i="66"/>
  <c r="U8" i="66"/>
  <c r="R57" i="66"/>
  <c r="R181" i="66"/>
  <c r="Q49" i="66"/>
  <c r="Q164" i="66"/>
  <c r="D57" i="64"/>
  <c r="S15" i="66"/>
  <c r="L58" i="64"/>
  <c r="Q10" i="66"/>
  <c r="R157" i="66"/>
  <c r="R64" i="66"/>
  <c r="Q117" i="66"/>
  <c r="N27" i="64"/>
  <c r="B40" i="64"/>
  <c r="R17" i="66"/>
  <c r="D22" i="64"/>
  <c r="H22" i="64"/>
  <c r="Q110" i="66"/>
  <c r="R52" i="66"/>
  <c r="C26" i="64"/>
  <c r="Q38" i="66"/>
  <c r="Q127" i="66"/>
  <c r="B31" i="64"/>
  <c r="J26" i="65"/>
  <c r="F13" i="64"/>
  <c r="Q105" i="66"/>
  <c r="D38" i="64"/>
  <c r="Q114" i="66"/>
  <c r="N14" i="64"/>
  <c r="Q58" i="66"/>
  <c r="R29" i="66"/>
  <c r="B7" i="64"/>
  <c r="Q63" i="66"/>
  <c r="R133" i="66"/>
  <c r="R48" i="66"/>
  <c r="R10" i="66"/>
  <c r="R94" i="66"/>
  <c r="J38" i="64"/>
  <c r="H25" i="65"/>
  <c r="R36" i="66"/>
  <c r="L25" i="65"/>
  <c r="R124" i="66"/>
  <c r="R95" i="66"/>
  <c r="Q183" i="66"/>
  <c r="C23" i="64"/>
  <c r="N59" i="64"/>
  <c r="R100" i="66"/>
  <c r="Y8" i="66"/>
  <c r="Q98" i="66"/>
  <c r="Q8" i="66"/>
  <c r="H52" i="64"/>
  <c r="L35" i="64"/>
  <c r="T76" i="66"/>
  <c r="N51" i="64"/>
  <c r="R144" i="66"/>
  <c r="U76" i="66"/>
  <c r="R178" i="66"/>
  <c r="H45" i="64"/>
  <c r="Q159" i="66"/>
  <c r="D35" i="64"/>
  <c r="A5" i="64"/>
  <c r="D58" i="64"/>
  <c r="H29" i="64"/>
  <c r="N23" i="64"/>
  <c r="C45" i="64"/>
  <c r="Q167" i="66"/>
  <c r="Q26" i="66"/>
  <c r="Q84" i="66"/>
  <c r="J37" i="64"/>
  <c r="B51" i="64"/>
  <c r="F36" i="64"/>
  <c r="L50" i="64"/>
  <c r="H33" i="64"/>
  <c r="Q57" i="66"/>
  <c r="Q102" i="66"/>
  <c r="L8" i="64"/>
  <c r="J27" i="64"/>
  <c r="J9" i="64"/>
  <c r="C54" i="64"/>
  <c r="F18" i="64"/>
  <c r="D27" i="65"/>
  <c r="D21" i="64"/>
  <c r="V76" i="66"/>
  <c r="F27" i="65"/>
  <c r="N35" i="64"/>
  <c r="W16" i="66"/>
  <c r="F25" i="65"/>
  <c r="L29" i="64"/>
  <c r="R7" i="66"/>
  <c r="N25" i="65"/>
  <c r="H12" i="64"/>
  <c r="Q34" i="66"/>
  <c r="Q131" i="66"/>
  <c r="Q61" i="66"/>
  <c r="N9" i="64"/>
  <c r="R162" i="66"/>
  <c r="H56" i="64"/>
  <c r="Q180" i="66"/>
  <c r="J43" i="64"/>
  <c r="R116" i="66"/>
  <c r="U83" i="66"/>
  <c r="B46" i="64"/>
  <c r="J51" i="64"/>
  <c r="B25" i="64"/>
  <c r="Q151" i="66"/>
  <c r="R50" i="66"/>
  <c r="D18" i="64"/>
  <c r="B45" i="64"/>
  <c r="W42" i="66"/>
  <c r="Q187" i="66"/>
  <c r="R170" i="66"/>
  <c r="L39" i="64"/>
  <c r="D32" i="64"/>
  <c r="Q145" i="66"/>
  <c r="D19" i="64"/>
  <c r="J44" i="64"/>
  <c r="L37" i="64"/>
  <c r="N58" i="64"/>
  <c r="R42" i="66"/>
  <c r="Q20" i="66"/>
  <c r="N37" i="64"/>
  <c r="R77" i="66"/>
  <c r="Q88" i="66"/>
  <c r="R33" i="66"/>
  <c r="J5" i="64"/>
  <c r="Q19" i="66"/>
  <c r="R172" i="66"/>
  <c r="Q36" i="66"/>
  <c r="L25" i="64"/>
  <c r="L12" i="64"/>
  <c r="Q108" i="66"/>
  <c r="L18" i="64"/>
  <c r="L44" i="64"/>
  <c r="F5" i="64"/>
  <c r="T47" i="66"/>
  <c r="F8" i="64"/>
  <c r="L24" i="64"/>
  <c r="Q62" i="66"/>
  <c r="C20" i="64"/>
  <c r="J46" i="64"/>
  <c r="B50" i="64"/>
  <c r="D24" i="64"/>
  <c r="Q30" i="66"/>
  <c r="B52" i="64"/>
  <c r="U46" i="66"/>
  <c r="Y15" i="66"/>
  <c r="V7" i="66"/>
  <c r="L21" i="64"/>
  <c r="J45" i="64"/>
  <c r="L32" i="64"/>
  <c r="R159" i="66"/>
  <c r="N57" i="64"/>
  <c r="H25" i="64"/>
  <c r="H8" i="64"/>
  <c r="F9" i="64"/>
  <c r="B20" i="64"/>
  <c r="T8" i="66"/>
  <c r="Q115" i="66"/>
  <c r="B44" i="64"/>
  <c r="J10" i="64"/>
  <c r="R186" i="66"/>
  <c r="R143" i="66"/>
  <c r="Q90" i="66"/>
  <c r="N18" i="64"/>
  <c r="D34" i="64"/>
  <c r="H30" i="64"/>
  <c r="L22" i="64"/>
  <c r="L10" i="64"/>
  <c r="H7" i="64"/>
  <c r="L14" i="64"/>
  <c r="N49" i="64"/>
  <c r="Q134" i="66"/>
  <c r="Q67" i="66"/>
  <c r="Q139" i="66"/>
  <c r="R27" i="66"/>
  <c r="J22" i="64"/>
  <c r="Q21" i="66"/>
  <c r="F57" i="64"/>
  <c r="Q142" i="66"/>
  <c r="V15" i="66"/>
  <c r="Q188" i="66"/>
  <c r="N27" i="65"/>
  <c r="R102" i="66"/>
  <c r="R184" i="66"/>
  <c r="D59" i="64"/>
  <c r="H40" i="64"/>
  <c r="T46" i="66"/>
  <c r="B18" i="64"/>
  <c r="F26" i="65"/>
  <c r="F28" i="64"/>
  <c r="H59" i="64"/>
  <c r="Q50" i="66"/>
  <c r="R83" i="66"/>
  <c r="S7" i="66"/>
  <c r="B22" i="64"/>
  <c r="R112" i="66"/>
  <c r="R43" i="66"/>
  <c r="F51" i="64"/>
  <c r="B41" i="64"/>
  <c r="C40" i="64"/>
  <c r="R123" i="66"/>
  <c r="N48" i="64"/>
  <c r="Q162" i="66"/>
  <c r="F25" i="64"/>
  <c r="R182" i="66"/>
  <c r="N33" i="64"/>
  <c r="R149" i="66"/>
  <c r="H19" i="64"/>
  <c r="F22" i="64"/>
  <c r="Q128" i="66"/>
  <c r="R68" i="66"/>
  <c r="C19" i="64"/>
  <c r="Q137" i="66"/>
  <c r="R168" i="66"/>
  <c r="Q93" i="66"/>
  <c r="H31" i="64"/>
  <c r="H20" i="64"/>
  <c r="Q126" i="66"/>
  <c r="B49" i="64"/>
  <c r="Q31" i="66"/>
  <c r="Q109" i="66"/>
  <c r="T42" i="66"/>
  <c r="Q122" i="66"/>
  <c r="Q175" i="66"/>
  <c r="J11" i="64"/>
  <c r="H58" i="64"/>
  <c r="F40" i="64"/>
  <c r="Q179" i="66"/>
  <c r="R61" i="66"/>
  <c r="L13" i="64"/>
  <c r="L26" i="64"/>
  <c r="L11" i="64"/>
  <c r="Q101" i="66"/>
  <c r="C27" i="64"/>
  <c r="Q7" i="66"/>
  <c r="N55" i="64"/>
  <c r="X83" i="66"/>
  <c r="R164" i="66"/>
  <c r="N26" i="64"/>
  <c r="Q103" i="66"/>
  <c r="Q69" i="66"/>
  <c r="X15" i="66"/>
  <c r="R126" i="66"/>
  <c r="N10" i="64"/>
  <c r="Q130" i="66"/>
  <c r="Q147" i="66"/>
  <c r="B47" i="64"/>
  <c r="Q125" i="66"/>
  <c r="J19" i="64"/>
  <c r="H10" i="64"/>
  <c r="C30" i="64"/>
  <c r="N5" i="64"/>
  <c r="D46" i="64"/>
  <c r="H53" i="64"/>
  <c r="R118" i="66"/>
  <c r="Q70" i="66"/>
  <c r="S76" i="66"/>
  <c r="D25" i="64"/>
  <c r="R189" i="66"/>
  <c r="N19" i="64"/>
  <c r="Q100" i="66"/>
  <c r="C38" i="64"/>
  <c r="L55" i="64"/>
  <c r="R88" i="66"/>
  <c r="R114" i="66"/>
  <c r="Q52" i="66"/>
  <c r="Q153" i="66"/>
  <c r="R140" i="66"/>
  <c r="F43" i="64"/>
  <c r="Q113" i="66"/>
  <c r="N7" i="64"/>
  <c r="R34" i="66"/>
  <c r="H11" i="64"/>
  <c r="L53" i="64"/>
  <c r="V46" i="66"/>
  <c r="W46" i="66"/>
  <c r="R121" i="66"/>
  <c r="B39" i="64"/>
  <c r="R147" i="66"/>
  <c r="Q47" i="66"/>
  <c r="B56" i="64"/>
  <c r="R136" i="66"/>
  <c r="D36" i="64"/>
  <c r="R20" i="66"/>
  <c r="F27" i="64"/>
  <c r="Q46" i="66"/>
  <c r="W15" i="66"/>
  <c r="R190" i="66"/>
  <c r="L28" i="64"/>
  <c r="R98" i="66"/>
  <c r="B57" i="64"/>
  <c r="R177" i="66"/>
  <c r="R46" i="66"/>
  <c r="R148" i="66"/>
  <c r="Q83" i="66"/>
  <c r="Q43" i="66"/>
  <c r="F38" i="64"/>
  <c r="F46" i="64"/>
  <c r="R104" i="66"/>
  <c r="Q173" i="66"/>
  <c r="T83" i="66"/>
  <c r="R32" i="66"/>
  <c r="Y76" i="66"/>
  <c r="F42" i="64"/>
  <c r="R23" i="66"/>
  <c r="H26" i="65"/>
  <c r="Q48" i="66"/>
  <c r="Q178" i="66"/>
  <c r="N30" i="64"/>
  <c r="L41" i="64"/>
  <c r="H28" i="64"/>
  <c r="L5" i="64"/>
  <c r="R97" i="66"/>
  <c r="R120" i="66"/>
  <c r="C24" i="64"/>
  <c r="L45" i="64"/>
  <c r="R152" i="66"/>
  <c r="R171" i="66"/>
  <c r="U7" i="66"/>
  <c r="Q169" i="66"/>
  <c r="H47" i="64"/>
  <c r="X76" i="66"/>
  <c r="Q176" i="66"/>
  <c r="R105" i="66"/>
  <c r="D43" i="64"/>
  <c r="H13" i="64"/>
  <c r="N26" i="65"/>
  <c r="C58" i="64"/>
  <c r="D48" i="64"/>
  <c r="Q65" i="66"/>
  <c r="D23" i="64"/>
  <c r="U47" i="66"/>
  <c r="D29" i="64"/>
  <c r="F33" i="64"/>
  <c r="C32" i="64"/>
  <c r="Q155" i="66"/>
  <c r="J8" i="64"/>
  <c r="J26" i="64"/>
  <c r="C28" i="64"/>
  <c r="L20" i="64"/>
  <c r="Q172" i="66"/>
  <c r="N12" i="64"/>
  <c r="Q119" i="66"/>
  <c r="R176" i="66"/>
  <c r="R84" i="66"/>
  <c r="Q16" i="66"/>
  <c r="A26" i="65"/>
  <c r="Q124" i="66"/>
  <c r="T16" i="66"/>
  <c r="N43" i="64"/>
  <c r="Q141" i="66"/>
  <c r="Q170" i="66"/>
  <c r="R11" i="66"/>
  <c r="Y42" i="66"/>
  <c r="Q133" i="66"/>
  <c r="L33" i="64"/>
  <c r="F48" i="64"/>
  <c r="D40" i="64"/>
  <c r="L59" i="64"/>
  <c r="R183" i="66"/>
  <c r="H21" i="64"/>
  <c r="X16" i="66"/>
  <c r="R153" i="66"/>
  <c r="J24" i="64"/>
  <c r="H39" i="64"/>
  <c r="Q171" i="66"/>
  <c r="B30" i="64"/>
  <c r="Q190" i="66"/>
  <c r="F31" i="64"/>
  <c r="V47" i="66"/>
  <c r="B42" i="64"/>
  <c r="R174" i="66"/>
  <c r="C53" i="64"/>
  <c r="N34" i="64"/>
  <c r="R87" i="66"/>
  <c r="R15" i="66"/>
  <c r="N54" i="64"/>
  <c r="Q106" i="66"/>
  <c r="Q160" i="66"/>
  <c r="J40" i="64"/>
  <c r="R188" i="66"/>
  <c r="R131" i="66"/>
  <c r="R155" i="66"/>
  <c r="Q22" i="66"/>
  <c r="H41" i="64"/>
  <c r="T41" i="66"/>
  <c r="R185" i="66"/>
  <c r="C5" i="64"/>
  <c r="N56" i="64"/>
  <c r="J35" i="64"/>
  <c r="Q87" i="66"/>
  <c r="F14" i="64"/>
  <c r="B53" i="64"/>
  <c r="N38" i="64"/>
  <c r="N31" i="64"/>
  <c r="L23" i="64"/>
  <c r="B23" i="64"/>
  <c r="H55" i="64"/>
  <c r="N42" i="64"/>
  <c r="J25" i="64"/>
  <c r="J23" i="64"/>
  <c r="W41" i="66"/>
  <c r="J34" i="64"/>
  <c r="L49" i="64"/>
  <c r="R111" i="66"/>
  <c r="S41" i="66"/>
  <c r="Q152" i="66"/>
  <c r="D54" i="64"/>
  <c r="R142" i="66"/>
  <c r="J50" i="64"/>
  <c r="R175" i="66"/>
  <c r="J47" i="64"/>
  <c r="F50" i="64"/>
  <c r="B26" i="65"/>
  <c r="J57" i="64"/>
  <c r="F44" i="64"/>
  <c r="C37" i="64"/>
  <c r="Q59" i="66"/>
  <c r="Q111" i="66"/>
  <c r="C43" i="64"/>
  <c r="L34" i="64"/>
  <c r="H44" i="64"/>
  <c r="R82" i="66"/>
  <c r="X47" i="66"/>
  <c r="R173" i="66"/>
  <c r="R134" i="66"/>
  <c r="N46" i="64"/>
  <c r="Q120" i="66"/>
  <c r="B58" i="64"/>
  <c r="R76" i="66"/>
  <c r="R91" i="66"/>
  <c r="Q39" i="66"/>
  <c r="Q9" i="66"/>
  <c r="Q91" i="66"/>
  <c r="J41" i="64"/>
  <c r="C21" i="64"/>
  <c r="R35" i="66"/>
  <c r="J58" i="64"/>
  <c r="J48" i="64"/>
  <c r="L9" i="64"/>
  <c r="R108" i="66"/>
  <c r="F29" i="64"/>
  <c r="F7" i="64"/>
  <c r="W47" i="66"/>
  <c r="C50" i="64"/>
  <c r="N13" i="64"/>
  <c r="R179" i="66"/>
  <c r="H34" i="64"/>
  <c r="Y16" i="66"/>
  <c r="R141" i="66"/>
  <c r="N21" i="64"/>
  <c r="Q89" i="66"/>
  <c r="L19" i="64"/>
  <c r="Q107" i="66"/>
  <c r="R55" i="66"/>
  <c r="R75" i="66"/>
  <c r="Q161" i="66"/>
  <c r="Q53" i="66"/>
  <c r="B5" i="64"/>
  <c r="Q184" i="66"/>
  <c r="B54" i="64"/>
  <c r="B59" i="64"/>
  <c r="R107" i="66"/>
  <c r="R62" i="66"/>
  <c r="H18" i="64"/>
  <c r="R138" i="66"/>
  <c r="Q82" i="66"/>
  <c r="R19" i="66"/>
  <c r="T15" i="66"/>
  <c r="Q163" i="66"/>
  <c r="C46" i="64"/>
  <c r="F20" i="64"/>
  <c r="D5" i="64"/>
  <c r="N22" i="64"/>
  <c r="Q27" i="66"/>
  <c r="F35" i="64"/>
  <c r="R166" i="66"/>
  <c r="D55" i="64"/>
  <c r="R56" i="66"/>
  <c r="V16" i="66"/>
  <c r="N53" i="64"/>
  <c r="R132" i="66"/>
  <c r="R16" i="66"/>
  <c r="R21" i="66"/>
  <c r="Q157" i="66"/>
  <c r="W83" i="66"/>
  <c r="S111" i="66"/>
  <c r="T111" i="66"/>
  <c r="Q212" i="66"/>
  <c r="Q24" i="66"/>
  <c r="X111" i="66"/>
  <c r="V125" i="66"/>
  <c r="T88" i="66"/>
  <c r="T89" i="66"/>
  <c r="U88" i="66"/>
  <c r="U125" i="66"/>
  <c r="R24" i="66"/>
  <c r="T135" i="66"/>
  <c r="U211" i="66"/>
  <c r="W125" i="66"/>
  <c r="X211" i="66"/>
  <c r="W89" i="66"/>
  <c r="Q72" i="66"/>
  <c r="V110" i="66"/>
  <c r="R25" i="66"/>
  <c r="W211" i="66"/>
  <c r="T211" i="66"/>
  <c r="X125" i="66"/>
  <c r="U89" i="66"/>
  <c r="Q25" i="66"/>
  <c r="V111" i="66"/>
  <c r="S110" i="66"/>
  <c r="X110" i="66"/>
  <c r="U111" i="66"/>
  <c r="X135" i="66"/>
  <c r="T110" i="66"/>
  <c r="R73" i="66"/>
  <c r="R211" i="66"/>
  <c r="Y135" i="66"/>
  <c r="W111" i="66"/>
  <c r="Y211" i="66"/>
  <c r="S211" i="66"/>
  <c r="Q12" i="66"/>
  <c r="U135" i="66"/>
  <c r="U110" i="66"/>
  <c r="Q79" i="66"/>
  <c r="V135" i="66"/>
  <c r="S125" i="66"/>
  <c r="Q211" i="66"/>
  <c r="S89" i="66"/>
  <c r="X88" i="66"/>
  <c r="R12" i="66"/>
  <c r="T125" i="66"/>
  <c r="Q73" i="66"/>
  <c r="W88" i="66"/>
  <c r="S135" i="66"/>
  <c r="S88" i="66"/>
  <c r="R72" i="66"/>
  <c r="Y125" i="66"/>
  <c r="Y110" i="66"/>
  <c r="R79" i="66"/>
  <c r="X89" i="66"/>
  <c r="V89" i="66"/>
  <c r="W135" i="66"/>
  <c r="Y111" i="66"/>
  <c r="V88" i="66"/>
  <c r="V211" i="66"/>
  <c r="W110" i="66"/>
  <c r="N281" i="97" l="1"/>
  <c r="N281" i="93"/>
  <c r="N281" i="95"/>
  <c r="N281" i="62"/>
  <c r="N281" i="98"/>
  <c r="N281" i="94"/>
  <c r="N281" i="96"/>
  <c r="D283" i="96"/>
  <c r="D283" i="94"/>
  <c r="D283" i="62"/>
  <c r="D283" i="93"/>
  <c r="D283" i="98"/>
  <c r="D283" i="95"/>
  <c r="D283" i="97"/>
  <c r="F274" i="98"/>
  <c r="F274" i="94"/>
  <c r="F274" i="93"/>
  <c r="F274" i="97"/>
  <c r="F274" i="62"/>
  <c r="F274" i="95"/>
  <c r="F274" i="96"/>
  <c r="N261" i="96"/>
  <c r="N261" i="93"/>
  <c r="N261" i="94"/>
  <c r="N261" i="62"/>
  <c r="N261" i="97"/>
  <c r="N261" i="95"/>
  <c r="N261" i="98"/>
  <c r="F259" i="93"/>
  <c r="F259" i="62"/>
  <c r="F259" i="98"/>
  <c r="F259" i="97"/>
  <c r="F259" i="96"/>
  <c r="F259" i="94"/>
  <c r="F259" i="95"/>
  <c r="A105" i="98"/>
  <c r="A105" i="97"/>
  <c r="A105" i="93"/>
  <c r="A105" i="95"/>
  <c r="A105" i="62"/>
  <c r="A105" i="96"/>
  <c r="A105" i="94"/>
  <c r="H257" i="97"/>
  <c r="H257" i="94"/>
  <c r="H257" i="93"/>
  <c r="H257" i="62"/>
  <c r="H257" i="95"/>
  <c r="H257" i="96"/>
  <c r="H257" i="98"/>
  <c r="L258" i="97"/>
  <c r="L258" i="94"/>
  <c r="L258" i="93"/>
  <c r="L258" i="62"/>
  <c r="L258" i="95"/>
  <c r="L258" i="98"/>
  <c r="L258" i="96"/>
  <c r="N260" i="95"/>
  <c r="N260" i="62"/>
  <c r="N260" i="94"/>
  <c r="N260" i="93"/>
  <c r="N260" i="97"/>
  <c r="N260" i="96"/>
  <c r="N260" i="98"/>
  <c r="H273" i="95"/>
  <c r="H273" i="98"/>
  <c r="H273" i="96"/>
  <c r="H273" i="94"/>
  <c r="H273" i="97"/>
  <c r="H273" i="93"/>
  <c r="H273" i="62"/>
  <c r="N110" i="98"/>
  <c r="N341" i="98" s="1"/>
  <c r="N110" i="94"/>
  <c r="N341" i="94" s="1"/>
  <c r="N110" i="62"/>
  <c r="N341" i="62" s="1"/>
  <c r="N110" i="97"/>
  <c r="N341" i="97" s="1"/>
  <c r="N110" i="93"/>
  <c r="N341" i="93" s="1"/>
  <c r="N110" i="96"/>
  <c r="N341" i="96" s="1"/>
  <c r="N110" i="95"/>
  <c r="N341" i="95" s="1"/>
  <c r="F14" i="95"/>
  <c r="F339" i="95" s="1"/>
  <c r="F14" i="93"/>
  <c r="F339" i="93" s="1"/>
  <c r="F14" i="96"/>
  <c r="F339" i="96" s="1"/>
  <c r="F14" i="97"/>
  <c r="F339" i="97" s="1"/>
  <c r="F14" i="62"/>
  <c r="F339" i="62" s="1"/>
  <c r="F14" i="94"/>
  <c r="F339" i="94" s="1"/>
  <c r="F14" i="98"/>
  <c r="F339" i="98" s="1"/>
  <c r="F268" i="62"/>
  <c r="F268" i="93"/>
  <c r="F268" i="96"/>
  <c r="F268" i="98"/>
  <c r="F268" i="94"/>
  <c r="F268" i="97"/>
  <c r="F268" i="95"/>
  <c r="L25" i="93"/>
  <c r="L315" i="93" s="1"/>
  <c r="L25" i="96"/>
  <c r="L315" i="96" s="1"/>
  <c r="L25" i="98"/>
  <c r="L315" i="98" s="1"/>
  <c r="L25" i="62"/>
  <c r="L315" i="62" s="1"/>
  <c r="L25" i="97"/>
  <c r="L315" i="97" s="1"/>
  <c r="L25" i="94"/>
  <c r="L315" i="94" s="1"/>
  <c r="L25" i="95"/>
  <c r="L315" i="95" s="1"/>
  <c r="J45" i="94"/>
  <c r="J45" i="62"/>
  <c r="J45" i="98"/>
  <c r="J45" i="97"/>
  <c r="J45" i="95"/>
  <c r="J45" i="96"/>
  <c r="J45" i="93"/>
  <c r="J286" i="98"/>
  <c r="J286" i="94"/>
  <c r="J286" i="97"/>
  <c r="J286" i="93"/>
  <c r="J286" i="62"/>
  <c r="J286" i="95"/>
  <c r="J286" i="96"/>
  <c r="B105" i="62"/>
  <c r="B105" i="94"/>
  <c r="B105" i="93"/>
  <c r="B105" i="97"/>
  <c r="B105" i="96"/>
  <c r="B105" i="98"/>
  <c r="B105" i="95"/>
  <c r="L273" i="93"/>
  <c r="L273" i="95"/>
  <c r="L273" i="97"/>
  <c r="L273" i="62"/>
  <c r="L273" i="96"/>
  <c r="L273" i="94"/>
  <c r="L273" i="98"/>
  <c r="J16" i="96"/>
  <c r="J285" i="97"/>
  <c r="J16" i="97"/>
  <c r="J105" i="97"/>
  <c r="J285" i="96"/>
  <c r="J16" i="98"/>
  <c r="J105" i="93"/>
  <c r="J105" i="94"/>
  <c r="J105" i="62"/>
  <c r="J285" i="98"/>
  <c r="J105" i="95"/>
  <c r="J16" i="93"/>
  <c r="J105" i="98"/>
  <c r="J285" i="62"/>
  <c r="J16" i="95"/>
  <c r="J105" i="96"/>
  <c r="J16" i="62"/>
  <c r="J285" i="93"/>
  <c r="J285" i="95"/>
  <c r="J285" i="94"/>
  <c r="J16" i="94"/>
  <c r="F47" i="62"/>
  <c r="F47" i="94"/>
  <c r="F47" i="98"/>
  <c r="F47" i="96"/>
  <c r="F47" i="97"/>
  <c r="F47" i="93"/>
  <c r="F47" i="95"/>
  <c r="J47" i="93"/>
  <c r="J47" i="62"/>
  <c r="J47" i="96"/>
  <c r="J47" i="97"/>
  <c r="J47" i="95"/>
  <c r="J47" i="94"/>
  <c r="J47" i="98"/>
  <c r="D282" i="97"/>
  <c r="D282" i="94"/>
  <c r="D282" i="98"/>
  <c r="D282" i="96"/>
  <c r="D282" i="93"/>
  <c r="D282" i="62"/>
  <c r="D282" i="95"/>
  <c r="L46" i="95"/>
  <c r="L46" i="97"/>
  <c r="L46" i="93"/>
  <c r="L46" i="62"/>
  <c r="L46" i="96"/>
  <c r="L46" i="94"/>
  <c r="L46" i="98"/>
  <c r="J273" i="97"/>
  <c r="J273" i="98"/>
  <c r="J273" i="95"/>
  <c r="J273" i="94"/>
  <c r="J273" i="62"/>
  <c r="J273" i="93"/>
  <c r="J273" i="96"/>
  <c r="J262" i="97"/>
  <c r="J262" i="95"/>
  <c r="J262" i="62"/>
  <c r="J262" i="94"/>
  <c r="J262" i="93"/>
  <c r="J262" i="96"/>
  <c r="J262" i="98"/>
  <c r="J264" i="94"/>
  <c r="J264" i="62"/>
  <c r="J264" i="93"/>
  <c r="J264" i="98"/>
  <c r="J264" i="95"/>
  <c r="J264" i="96"/>
  <c r="J264" i="97"/>
  <c r="H283" i="94"/>
  <c r="H283" i="62"/>
  <c r="H283" i="97"/>
  <c r="H283" i="93"/>
  <c r="H283" i="96"/>
  <c r="H283" i="98"/>
  <c r="H283" i="95"/>
  <c r="L262" i="93"/>
  <c r="L262" i="95"/>
  <c r="L262" i="97"/>
  <c r="L262" i="62"/>
  <c r="L262" i="96"/>
  <c r="L262" i="94"/>
  <c r="L262" i="98"/>
  <c r="N270" i="98"/>
  <c r="N270" i="95"/>
  <c r="N270" i="93"/>
  <c r="N270" i="94"/>
  <c r="N270" i="62"/>
  <c r="N270" i="97"/>
  <c r="N270" i="96"/>
  <c r="F97" i="62"/>
  <c r="F333" i="62" s="1"/>
  <c r="F97" i="94"/>
  <c r="F333" i="94" s="1"/>
  <c r="F97" i="98"/>
  <c r="F333" i="98" s="1"/>
  <c r="F97" i="95"/>
  <c r="F333" i="95" s="1"/>
  <c r="F97" i="93"/>
  <c r="F333" i="93" s="1"/>
  <c r="F97" i="97"/>
  <c r="F333" i="97" s="1"/>
  <c r="F97" i="96"/>
  <c r="F333" i="96" s="1"/>
  <c r="A112" i="93"/>
  <c r="A112" i="94"/>
  <c r="A112" i="98"/>
  <c r="A112" i="62"/>
  <c r="A112" i="97"/>
  <c r="A112" i="96"/>
  <c r="A112" i="95"/>
  <c r="J274" i="94"/>
  <c r="J274" i="93"/>
  <c r="J274" i="98"/>
  <c r="J274" i="95"/>
  <c r="J274" i="62"/>
  <c r="J274" i="97"/>
  <c r="J274" i="96"/>
  <c r="N284" i="94"/>
  <c r="N284" i="96"/>
  <c r="N104" i="96"/>
  <c r="N104" i="62"/>
  <c r="N104" i="97"/>
  <c r="N15" i="93"/>
  <c r="N15" i="94"/>
  <c r="N15" i="98"/>
  <c r="N15" i="96"/>
  <c r="N15" i="62"/>
  <c r="N104" i="94"/>
  <c r="N284" i="98"/>
  <c r="N15" i="95"/>
  <c r="N284" i="97"/>
  <c r="N284" i="62"/>
  <c r="N284" i="95"/>
  <c r="N284" i="93"/>
  <c r="N104" i="95"/>
  <c r="N104" i="93"/>
  <c r="N15" i="97"/>
  <c r="N104" i="98"/>
  <c r="N282" i="98"/>
  <c r="N282" i="97"/>
  <c r="N282" i="94"/>
  <c r="N282" i="96"/>
  <c r="N282" i="93"/>
  <c r="N282" i="95"/>
  <c r="N282" i="62"/>
  <c r="B112" i="95"/>
  <c r="B112" i="98"/>
  <c r="B112" i="94"/>
  <c r="B112" i="97"/>
  <c r="B112" i="93"/>
  <c r="B112" i="62"/>
  <c r="B112" i="96"/>
  <c r="N273" i="97"/>
  <c r="N273" i="93"/>
  <c r="N273" i="98"/>
  <c r="N273" i="62"/>
  <c r="N273" i="96"/>
  <c r="N273" i="94"/>
  <c r="N273" i="95"/>
  <c r="F270" i="97"/>
  <c r="F270" i="95"/>
  <c r="F270" i="62"/>
  <c r="F270" i="94"/>
  <c r="F270" i="93"/>
  <c r="F270" i="96"/>
  <c r="F270" i="98"/>
  <c r="A257" i="94"/>
  <c r="A257" i="62"/>
  <c r="A257" i="95"/>
  <c r="A257" i="97"/>
  <c r="A257" i="93"/>
  <c r="A257" i="98"/>
  <c r="A257" i="96"/>
  <c r="J263" i="94"/>
  <c r="J263" i="96"/>
  <c r="J263" i="97"/>
  <c r="J263" i="98"/>
  <c r="J263" i="62"/>
  <c r="J263" i="93"/>
  <c r="J263" i="95"/>
  <c r="H260" i="97"/>
  <c r="H260" i="62"/>
  <c r="H260" i="95"/>
  <c r="H260" i="94"/>
  <c r="H260" i="93"/>
  <c r="H260" i="98"/>
  <c r="H260" i="96"/>
  <c r="L287" i="62"/>
  <c r="L287" i="96"/>
  <c r="L287" i="93"/>
  <c r="L287" i="94"/>
  <c r="L287" i="95"/>
  <c r="L287" i="97"/>
  <c r="L287" i="98"/>
  <c r="F45" i="62"/>
  <c r="F45" i="94"/>
  <c r="F45" i="93"/>
  <c r="F45" i="98"/>
  <c r="F45" i="97"/>
  <c r="F45" i="95"/>
  <c r="F45" i="96"/>
  <c r="L272" i="94"/>
  <c r="L272" i="98"/>
  <c r="L272" i="93"/>
  <c r="L272" i="97"/>
  <c r="L272" i="96"/>
  <c r="L272" i="62"/>
  <c r="L272" i="95"/>
  <c r="N28" i="94"/>
  <c r="N346" i="94" s="1"/>
  <c r="N28" i="97"/>
  <c r="N346" i="97" s="1"/>
  <c r="N28" i="95"/>
  <c r="N346" i="95" s="1"/>
  <c r="N28" i="93"/>
  <c r="N346" i="93" s="1"/>
  <c r="N28" i="62"/>
  <c r="N346" i="62" s="1"/>
  <c r="N28" i="98"/>
  <c r="N346" i="98" s="1"/>
  <c r="N28" i="96"/>
  <c r="N346" i="96" s="1"/>
  <c r="L259" i="95"/>
  <c r="L259" i="97"/>
  <c r="L259" i="98"/>
  <c r="L259" i="94"/>
  <c r="L259" i="96"/>
  <c r="L259" i="62"/>
  <c r="L259" i="93"/>
  <c r="J265" i="93"/>
  <c r="J265" i="98"/>
  <c r="J265" i="97"/>
  <c r="J265" i="94"/>
  <c r="J265" i="62"/>
  <c r="J265" i="96"/>
  <c r="J265" i="95"/>
  <c r="J21" i="96"/>
  <c r="J326" i="96" s="1"/>
  <c r="J21" i="93"/>
  <c r="J326" i="93" s="1"/>
  <c r="J21" i="98"/>
  <c r="J326" i="98" s="1"/>
  <c r="J21" i="95"/>
  <c r="J326" i="95" s="1"/>
  <c r="J21" i="94"/>
  <c r="J326" i="94" s="1"/>
  <c r="J21" i="62"/>
  <c r="J326" i="62" s="1"/>
  <c r="J21" i="97"/>
  <c r="J326" i="97" s="1"/>
  <c r="F272" i="62"/>
  <c r="F272" i="97"/>
  <c r="F272" i="95"/>
  <c r="F272" i="98"/>
  <c r="F272" i="93"/>
  <c r="F272" i="94"/>
  <c r="F272" i="96"/>
  <c r="D268" i="98"/>
  <c r="D268" i="95"/>
  <c r="D268" i="96"/>
  <c r="D268" i="97"/>
  <c r="D268" i="94"/>
  <c r="D268" i="93"/>
  <c r="D268" i="62"/>
  <c r="D262" i="62"/>
  <c r="D262" i="96"/>
  <c r="D262" i="95"/>
  <c r="D262" i="93"/>
  <c r="D262" i="98"/>
  <c r="D262" i="94"/>
  <c r="D262" i="97"/>
  <c r="D45" i="93"/>
  <c r="D45" i="95"/>
  <c r="D45" i="97"/>
  <c r="D45" i="94"/>
  <c r="D45" i="62"/>
  <c r="D45" i="98"/>
  <c r="D45" i="96"/>
  <c r="M72" i="63"/>
  <c r="N72" i="63" s="1"/>
  <c r="N74" i="63" s="1"/>
  <c r="N69" i="95" s="1"/>
  <c r="N244" i="95" s="1"/>
  <c r="M110" i="63"/>
  <c r="N110" i="63" s="1"/>
  <c r="N112" i="63" s="1"/>
  <c r="N69" i="97" s="1"/>
  <c r="N244" i="97" s="1"/>
  <c r="M34" i="63"/>
  <c r="N34" i="63" s="1"/>
  <c r="N36" i="63" s="1"/>
  <c r="N69" i="93" s="1"/>
  <c r="N244" i="93" s="1"/>
  <c r="M91" i="63"/>
  <c r="N91" i="63" s="1"/>
  <c r="N93" i="63" s="1"/>
  <c r="N69" i="96" s="1"/>
  <c r="N244" i="96" s="1"/>
  <c r="M53" i="63"/>
  <c r="N53" i="63" s="1"/>
  <c r="N55" i="63" s="1"/>
  <c r="N69" i="94" s="1"/>
  <c r="N244" i="94" s="1"/>
  <c r="M15" i="63"/>
  <c r="N15" i="63" s="1"/>
  <c r="N17" i="63" s="1"/>
  <c r="H110" i="93"/>
  <c r="H341" i="93" s="1"/>
  <c r="H110" i="94"/>
  <c r="H341" i="94" s="1"/>
  <c r="H110" i="96"/>
  <c r="H341" i="96" s="1"/>
  <c r="H110" i="97"/>
  <c r="H341" i="97" s="1"/>
  <c r="H110" i="62"/>
  <c r="H341" i="62" s="1"/>
  <c r="H110" i="98"/>
  <c r="H341" i="98" s="1"/>
  <c r="H110" i="95"/>
  <c r="H341" i="95" s="1"/>
  <c r="H267" i="95"/>
  <c r="H267" i="97"/>
  <c r="H267" i="98"/>
  <c r="H267" i="62"/>
  <c r="H267" i="93"/>
  <c r="H267" i="94"/>
  <c r="H267" i="96"/>
  <c r="N269" i="96"/>
  <c r="N269" i="95"/>
  <c r="N269" i="62"/>
  <c r="N269" i="93"/>
  <c r="N269" i="98"/>
  <c r="N269" i="94"/>
  <c r="N269" i="97"/>
  <c r="G91" i="63"/>
  <c r="H91" i="63" s="1"/>
  <c r="H93" i="63" s="1"/>
  <c r="H69" i="96" s="1"/>
  <c r="H244" i="96" s="1"/>
  <c r="G15" i="63"/>
  <c r="H15" i="63" s="1"/>
  <c r="H17" i="63" s="1"/>
  <c r="G53" i="63"/>
  <c r="H53" i="63" s="1"/>
  <c r="H55" i="63" s="1"/>
  <c r="H69" i="94" s="1"/>
  <c r="H244" i="94" s="1"/>
  <c r="G110" i="63"/>
  <c r="H110" i="63" s="1"/>
  <c r="H112" i="63" s="1"/>
  <c r="H69" i="97" s="1"/>
  <c r="H244" i="97" s="1"/>
  <c r="G34" i="63"/>
  <c r="H34" i="63" s="1"/>
  <c r="H36" i="63" s="1"/>
  <c r="H69" i="93" s="1"/>
  <c r="H244" i="93" s="1"/>
  <c r="G72" i="63"/>
  <c r="H72" i="63" s="1"/>
  <c r="H74" i="63" s="1"/>
  <c r="H69" i="95" s="1"/>
  <c r="H244" i="95" s="1"/>
  <c r="L267" i="96"/>
  <c r="L267" i="98"/>
  <c r="L267" i="95"/>
  <c r="L267" i="97"/>
  <c r="L267" i="94"/>
  <c r="L267" i="93"/>
  <c r="L267" i="62"/>
  <c r="B257" i="94"/>
  <c r="B257" i="96"/>
  <c r="B257" i="95"/>
  <c r="B257" i="62"/>
  <c r="B257" i="98"/>
  <c r="B257" i="93"/>
  <c r="B257" i="97"/>
  <c r="F266" i="62"/>
  <c r="F266" i="98"/>
  <c r="F266" i="94"/>
  <c r="F266" i="95"/>
  <c r="F266" i="97"/>
  <c r="F266" i="96"/>
  <c r="F266" i="93"/>
  <c r="D275" i="62"/>
  <c r="D275" i="97"/>
  <c r="D275" i="94"/>
  <c r="D275" i="96"/>
  <c r="D275" i="95"/>
  <c r="D275" i="98"/>
  <c r="D275" i="93"/>
  <c r="L281" i="93"/>
  <c r="L281" i="95"/>
  <c r="L281" i="96"/>
  <c r="L281" i="98"/>
  <c r="L281" i="94"/>
  <c r="L281" i="62"/>
  <c r="L281" i="97"/>
  <c r="H31" i="95"/>
  <c r="H353" i="95" s="1"/>
  <c r="H31" i="62"/>
  <c r="H353" i="62" s="1"/>
  <c r="H31" i="97"/>
  <c r="H353" i="97" s="1"/>
  <c r="H31" i="96"/>
  <c r="H353" i="96" s="1"/>
  <c r="H31" i="98"/>
  <c r="H353" i="98" s="1"/>
  <c r="H31" i="93"/>
  <c r="H353" i="93" s="1"/>
  <c r="H31" i="94"/>
  <c r="H353" i="94" s="1"/>
  <c r="B41" i="94"/>
  <c r="B41" i="93"/>
  <c r="B41" i="98"/>
  <c r="B41" i="62"/>
  <c r="B41" i="97"/>
  <c r="B41" i="95"/>
  <c r="B41" i="96"/>
  <c r="N14" i="98"/>
  <c r="N339" i="98" s="1"/>
  <c r="N14" i="95"/>
  <c r="N339" i="95" s="1"/>
  <c r="N14" i="96"/>
  <c r="N339" i="96" s="1"/>
  <c r="N14" i="93"/>
  <c r="N339" i="93" s="1"/>
  <c r="N14" i="94"/>
  <c r="N339" i="94" s="1"/>
  <c r="N14" i="62"/>
  <c r="N339" i="62" s="1"/>
  <c r="N14" i="97"/>
  <c r="N339" i="97" s="1"/>
  <c r="L283" i="94"/>
  <c r="L283" i="98"/>
  <c r="L283" i="96"/>
  <c r="L283" i="97"/>
  <c r="L283" i="93"/>
  <c r="L283" i="95"/>
  <c r="L283" i="62"/>
  <c r="N258" i="97"/>
  <c r="N258" i="62"/>
  <c r="N258" i="94"/>
  <c r="N258" i="96"/>
  <c r="N258" i="98"/>
  <c r="N258" i="93"/>
  <c r="N258" i="95"/>
  <c r="D264" i="94"/>
  <c r="D264" i="93"/>
  <c r="D264" i="62"/>
  <c r="D264" i="95"/>
  <c r="D264" i="98"/>
  <c r="D264" i="97"/>
  <c r="D264" i="96"/>
  <c r="H281" i="62"/>
  <c r="H281" i="94"/>
  <c r="H281" i="96"/>
  <c r="H281" i="95"/>
  <c r="H281" i="98"/>
  <c r="H281" i="97"/>
  <c r="H281" i="93"/>
  <c r="H29" i="96"/>
  <c r="H359" i="96" s="1"/>
  <c r="H29" i="62"/>
  <c r="H359" i="62" s="1"/>
  <c r="H29" i="94"/>
  <c r="H359" i="94" s="1"/>
  <c r="H29" i="98"/>
  <c r="H359" i="98" s="1"/>
  <c r="H29" i="93"/>
  <c r="H359" i="93" s="1"/>
  <c r="H29" i="95"/>
  <c r="H359" i="95" s="1"/>
  <c r="H29" i="97"/>
  <c r="H359" i="97" s="1"/>
  <c r="J258" i="97"/>
  <c r="J258" i="93"/>
  <c r="J258" i="94"/>
  <c r="J258" i="62"/>
  <c r="J258" i="98"/>
  <c r="J258" i="96"/>
  <c r="J258" i="95"/>
  <c r="N29" i="62"/>
  <c r="N359" i="62" s="1"/>
  <c r="N29" i="98"/>
  <c r="N359" i="98" s="1"/>
  <c r="N29" i="95"/>
  <c r="N359" i="95" s="1"/>
  <c r="N29" i="96"/>
  <c r="N359" i="96" s="1"/>
  <c r="N29" i="97"/>
  <c r="N359" i="97" s="1"/>
  <c r="N29" i="94"/>
  <c r="N359" i="94" s="1"/>
  <c r="N29" i="93"/>
  <c r="N359" i="93" s="1"/>
  <c r="N265" i="93"/>
  <c r="N265" i="98"/>
  <c r="N265" i="94"/>
  <c r="N265" i="95"/>
  <c r="N265" i="97"/>
  <c r="N265" i="62"/>
  <c r="N265" i="96"/>
  <c r="N283" i="94"/>
  <c r="N283" i="97"/>
  <c r="N283" i="95"/>
  <c r="N283" i="96"/>
  <c r="N283" i="93"/>
  <c r="N283" i="62"/>
  <c r="N283" i="98"/>
  <c r="L31" i="96"/>
  <c r="L353" i="96" s="1"/>
  <c r="L31" i="98"/>
  <c r="L353" i="98" s="1"/>
  <c r="L31" i="97"/>
  <c r="L353" i="97" s="1"/>
  <c r="L31" i="93"/>
  <c r="L353" i="93" s="1"/>
  <c r="L31" i="94"/>
  <c r="L353" i="94" s="1"/>
  <c r="L31" i="62"/>
  <c r="L353" i="62" s="1"/>
  <c r="L31" i="95"/>
  <c r="L353" i="95" s="1"/>
  <c r="L265" i="97"/>
  <c r="L265" i="96"/>
  <c r="L265" i="94"/>
  <c r="L265" i="95"/>
  <c r="L265" i="98"/>
  <c r="L265" i="62"/>
  <c r="L265" i="93"/>
  <c r="L110" i="95"/>
  <c r="L341" i="95" s="1"/>
  <c r="L110" i="62"/>
  <c r="L341" i="62" s="1"/>
  <c r="L110" i="93"/>
  <c r="L341" i="93" s="1"/>
  <c r="L110" i="97"/>
  <c r="L341" i="97" s="1"/>
  <c r="L110" i="94"/>
  <c r="L341" i="94" s="1"/>
  <c r="L110" i="96"/>
  <c r="L341" i="96" s="1"/>
  <c r="L110" i="98"/>
  <c r="L341" i="98" s="1"/>
  <c r="H286" i="98"/>
  <c r="H286" i="94"/>
  <c r="H286" i="96"/>
  <c r="H286" i="62"/>
  <c r="H286" i="95"/>
  <c r="H286" i="97"/>
  <c r="H286" i="93"/>
  <c r="J31" i="97"/>
  <c r="J353" i="97" s="1"/>
  <c r="J31" i="94"/>
  <c r="J353" i="94" s="1"/>
  <c r="J31" i="93"/>
  <c r="J353" i="93" s="1"/>
  <c r="J31" i="96"/>
  <c r="J353" i="96" s="1"/>
  <c r="J31" i="62"/>
  <c r="J353" i="62" s="1"/>
  <c r="J31" i="98"/>
  <c r="J353" i="98" s="1"/>
  <c r="J31" i="95"/>
  <c r="J353" i="95" s="1"/>
  <c r="A34" i="94"/>
  <c r="A34" i="95"/>
  <c r="A34" i="96"/>
  <c r="A34" i="62"/>
  <c r="A34" i="97"/>
  <c r="A34" i="93"/>
  <c r="A34" i="98"/>
  <c r="H259" i="95"/>
  <c r="H259" i="94"/>
  <c r="H259" i="97"/>
  <c r="H259" i="96"/>
  <c r="H259" i="62"/>
  <c r="H259" i="93"/>
  <c r="H259" i="98"/>
  <c r="H270" i="96"/>
  <c r="H270" i="93"/>
  <c r="H270" i="95"/>
  <c r="H270" i="94"/>
  <c r="H270" i="98"/>
  <c r="H270" i="62"/>
  <c r="H270" i="97"/>
  <c r="F261" i="98"/>
  <c r="F261" i="97"/>
  <c r="F261" i="95"/>
  <c r="F261" i="93"/>
  <c r="F261" i="62"/>
  <c r="F261" i="96"/>
  <c r="F261" i="94"/>
  <c r="H258" i="98"/>
  <c r="H258" i="97"/>
  <c r="H258" i="62"/>
  <c r="H258" i="96"/>
  <c r="H258" i="95"/>
  <c r="H258" i="93"/>
  <c r="H258" i="94"/>
  <c r="N272" i="94"/>
  <c r="N272" i="95"/>
  <c r="N272" i="98"/>
  <c r="N272" i="96"/>
  <c r="N272" i="62"/>
  <c r="N272" i="97"/>
  <c r="N272" i="93"/>
  <c r="F264" i="95"/>
  <c r="F264" i="96"/>
  <c r="F264" i="62"/>
  <c r="F264" i="98"/>
  <c r="F264" i="94"/>
  <c r="F264" i="93"/>
  <c r="F264" i="97"/>
  <c r="N45" i="62"/>
  <c r="N45" i="97"/>
  <c r="N45" i="94"/>
  <c r="N45" i="93"/>
  <c r="N45" i="96"/>
  <c r="N45" i="95"/>
  <c r="N45" i="98"/>
  <c r="F279" i="98"/>
  <c r="F279" i="93"/>
  <c r="F279" i="96"/>
  <c r="F279" i="62"/>
  <c r="F279" i="94"/>
  <c r="F279" i="97"/>
  <c r="F279" i="95"/>
  <c r="H287" i="95"/>
  <c r="H287" i="93"/>
  <c r="H287" i="94"/>
  <c r="H287" i="98"/>
  <c r="H287" i="97"/>
  <c r="H287" i="62"/>
  <c r="H287" i="96"/>
  <c r="F267" i="95"/>
  <c r="F267" i="96"/>
  <c r="F267" i="93"/>
  <c r="F267" i="97"/>
  <c r="F267" i="62"/>
  <c r="F267" i="98"/>
  <c r="F267" i="94"/>
  <c r="E110" i="63"/>
  <c r="F110" i="63" s="1"/>
  <c r="F112" i="63" s="1"/>
  <c r="F69" i="97" s="1"/>
  <c r="F244" i="97" s="1"/>
  <c r="E91" i="63"/>
  <c r="F91" i="63" s="1"/>
  <c r="F93" i="63" s="1"/>
  <c r="F69" i="96" s="1"/>
  <c r="F244" i="96" s="1"/>
  <c r="E72" i="63"/>
  <c r="F72" i="63" s="1"/>
  <c r="F74" i="63" s="1"/>
  <c r="F69" i="95" s="1"/>
  <c r="F244" i="95" s="1"/>
  <c r="E53" i="63"/>
  <c r="F53" i="63" s="1"/>
  <c r="F55" i="63" s="1"/>
  <c r="F69" i="94" s="1"/>
  <c r="F244" i="94" s="1"/>
  <c r="E15" i="63"/>
  <c r="F15" i="63" s="1"/>
  <c r="F17" i="63" s="1"/>
  <c r="E34" i="63"/>
  <c r="F34" i="63" s="1"/>
  <c r="F36" i="63" s="1"/>
  <c r="F69" i="93" s="1"/>
  <c r="F244" i="93" s="1"/>
  <c r="D287" i="98"/>
  <c r="D287" i="94"/>
  <c r="D287" i="93"/>
  <c r="D287" i="97"/>
  <c r="D287" i="62"/>
  <c r="D287" i="96"/>
  <c r="D287" i="95"/>
  <c r="N308" i="62"/>
  <c r="N239" i="93"/>
  <c r="N308" i="95"/>
  <c r="N239" i="62"/>
  <c r="N239" i="94"/>
  <c r="N308" i="96"/>
  <c r="N239" i="96"/>
  <c r="N308" i="93"/>
  <c r="N308" i="97"/>
  <c r="N308" i="94"/>
  <c r="N239" i="95"/>
  <c r="N239" i="97"/>
  <c r="N239" i="98"/>
  <c r="N308" i="98"/>
  <c r="F105" i="98"/>
  <c r="F16" i="94"/>
  <c r="F105" i="97"/>
  <c r="F16" i="93"/>
  <c r="F285" i="94"/>
  <c r="F285" i="95"/>
  <c r="F285" i="97"/>
  <c r="F16" i="98"/>
  <c r="F16" i="97"/>
  <c r="F16" i="96"/>
  <c r="F285" i="96"/>
  <c r="F105" i="94"/>
  <c r="F285" i="62"/>
  <c r="F16" i="62"/>
  <c r="F16" i="95"/>
  <c r="F285" i="98"/>
  <c r="F105" i="62"/>
  <c r="F105" i="95"/>
  <c r="F105" i="93"/>
  <c r="F105" i="96"/>
  <c r="F285" i="93"/>
  <c r="J261" i="95"/>
  <c r="J261" i="98"/>
  <c r="J261" i="93"/>
  <c r="J261" i="96"/>
  <c r="J261" i="97"/>
  <c r="J261" i="62"/>
  <c r="J261" i="94"/>
  <c r="N46" i="62"/>
  <c r="N46" i="94"/>
  <c r="N46" i="95"/>
  <c r="N46" i="96"/>
  <c r="N46" i="97"/>
  <c r="N46" i="98"/>
  <c r="N46" i="93"/>
  <c r="L97" i="98"/>
  <c r="L333" i="98" s="1"/>
  <c r="L97" i="97"/>
  <c r="L333" i="97" s="1"/>
  <c r="L97" i="96"/>
  <c r="L333" i="96" s="1"/>
  <c r="L97" i="95"/>
  <c r="L333" i="95" s="1"/>
  <c r="L97" i="62"/>
  <c r="L333" i="62" s="1"/>
  <c r="L97" i="94"/>
  <c r="L333" i="94" s="1"/>
  <c r="L97" i="93"/>
  <c r="L333" i="93" s="1"/>
  <c r="H14" i="93"/>
  <c r="H339" i="93" s="1"/>
  <c r="H14" i="95"/>
  <c r="H339" i="95" s="1"/>
  <c r="H14" i="98"/>
  <c r="H339" i="98" s="1"/>
  <c r="H14" i="97"/>
  <c r="H339" i="97" s="1"/>
  <c r="H14" i="62"/>
  <c r="H339" i="62" s="1"/>
  <c r="H14" i="96"/>
  <c r="H339" i="96" s="1"/>
  <c r="H14" i="94"/>
  <c r="H339" i="94" s="1"/>
  <c r="L29" i="94"/>
  <c r="L359" i="94" s="1"/>
  <c r="L29" i="95"/>
  <c r="L359" i="95" s="1"/>
  <c r="L29" i="93"/>
  <c r="L359" i="93" s="1"/>
  <c r="L29" i="96"/>
  <c r="L359" i="96" s="1"/>
  <c r="L29" i="98"/>
  <c r="L359" i="98" s="1"/>
  <c r="L29" i="62"/>
  <c r="L359" i="62" s="1"/>
  <c r="L29" i="97"/>
  <c r="L359" i="97" s="1"/>
  <c r="L261" i="95"/>
  <c r="L261" i="94"/>
  <c r="L261" i="98"/>
  <c r="L261" i="96"/>
  <c r="L261" i="97"/>
  <c r="L261" i="93"/>
  <c r="L261" i="62"/>
  <c r="H269" i="62"/>
  <c r="H269" i="95"/>
  <c r="H269" i="96"/>
  <c r="H269" i="93"/>
  <c r="H269" i="94"/>
  <c r="H269" i="97"/>
  <c r="H269" i="98"/>
  <c r="D273" i="97"/>
  <c r="D273" i="62"/>
  <c r="D273" i="94"/>
  <c r="D273" i="96"/>
  <c r="D273" i="98"/>
  <c r="D273" i="93"/>
  <c r="D273" i="95"/>
  <c r="N257" i="94"/>
  <c r="N257" i="98"/>
  <c r="N257" i="62"/>
  <c r="N257" i="93"/>
  <c r="N257" i="96"/>
  <c r="N257" i="97"/>
  <c r="N257" i="95"/>
  <c r="J29" i="62"/>
  <c r="J359" i="62" s="1"/>
  <c r="J29" i="96"/>
  <c r="J359" i="96" s="1"/>
  <c r="J29" i="98"/>
  <c r="J359" i="98" s="1"/>
  <c r="J29" i="93"/>
  <c r="J359" i="93" s="1"/>
  <c r="J29" i="97"/>
  <c r="J359" i="97" s="1"/>
  <c r="J29" i="95"/>
  <c r="J359" i="95" s="1"/>
  <c r="J29" i="94"/>
  <c r="J359" i="94" s="1"/>
  <c r="F25" i="98"/>
  <c r="F315" i="98" s="1"/>
  <c r="F25" i="94"/>
  <c r="F315" i="94" s="1"/>
  <c r="F25" i="93"/>
  <c r="F315" i="93" s="1"/>
  <c r="F25" i="96"/>
  <c r="F315" i="96" s="1"/>
  <c r="F25" i="95"/>
  <c r="F315" i="95" s="1"/>
  <c r="F25" i="97"/>
  <c r="F315" i="97" s="1"/>
  <c r="F25" i="62"/>
  <c r="F315" i="62" s="1"/>
  <c r="H21" i="96"/>
  <c r="H326" i="96" s="1"/>
  <c r="H21" i="98"/>
  <c r="H326" i="98" s="1"/>
  <c r="H21" i="97"/>
  <c r="H326" i="97" s="1"/>
  <c r="H21" i="93"/>
  <c r="H326" i="93" s="1"/>
  <c r="H21" i="95"/>
  <c r="H326" i="95" s="1"/>
  <c r="H21" i="94"/>
  <c r="H326" i="94" s="1"/>
  <c r="H21" i="62"/>
  <c r="H326" i="62" s="1"/>
  <c r="H264" i="97"/>
  <c r="H264" i="98"/>
  <c r="H264" i="95"/>
  <c r="H264" i="62"/>
  <c r="H264" i="93"/>
  <c r="H264" i="94"/>
  <c r="H264" i="96"/>
  <c r="N16" i="93"/>
  <c r="N285" i="96"/>
  <c r="N285" i="97"/>
  <c r="N105" i="97"/>
  <c r="N105" i="96"/>
  <c r="N105" i="93"/>
  <c r="N16" i="96"/>
  <c r="N285" i="93"/>
  <c r="N285" i="98"/>
  <c r="N16" i="94"/>
  <c r="N105" i="98"/>
  <c r="N285" i="95"/>
  <c r="N16" i="95"/>
  <c r="N285" i="62"/>
  <c r="N16" i="98"/>
  <c r="N105" i="95"/>
  <c r="N105" i="94"/>
  <c r="N105" i="62"/>
  <c r="N16" i="97"/>
  <c r="N285" i="94"/>
  <c r="N16" i="62"/>
  <c r="L271" i="98"/>
  <c r="L271" i="93"/>
  <c r="L271" i="96"/>
  <c r="L271" i="97"/>
  <c r="L271" i="95"/>
  <c r="L271" i="94"/>
  <c r="L271" i="62"/>
  <c r="L260" i="95"/>
  <c r="L260" i="97"/>
  <c r="L260" i="96"/>
  <c r="L260" i="98"/>
  <c r="L260" i="93"/>
  <c r="L260" i="62"/>
  <c r="L260" i="94"/>
  <c r="A33" i="62"/>
  <c r="A33" i="93"/>
  <c r="A33" i="97"/>
  <c r="A33" i="95"/>
  <c r="A33" i="96"/>
  <c r="A33" i="98"/>
  <c r="A33" i="94"/>
  <c r="D263" i="96"/>
  <c r="D263" i="62"/>
  <c r="D263" i="93"/>
  <c r="D263" i="97"/>
  <c r="D263" i="94"/>
  <c r="D263" i="95"/>
  <c r="D263" i="98"/>
  <c r="L263" i="96"/>
  <c r="L263" i="94"/>
  <c r="L263" i="95"/>
  <c r="L263" i="97"/>
  <c r="L263" i="93"/>
  <c r="L263" i="62"/>
  <c r="L263" i="98"/>
  <c r="F21" i="96"/>
  <c r="F326" i="96" s="1"/>
  <c r="F21" i="98"/>
  <c r="F326" i="98" s="1"/>
  <c r="F21" i="95"/>
  <c r="F326" i="95" s="1"/>
  <c r="F21" i="93"/>
  <c r="F326" i="93" s="1"/>
  <c r="F21" i="97"/>
  <c r="F326" i="97" s="1"/>
  <c r="F21" i="62"/>
  <c r="F326" i="62" s="1"/>
  <c r="F21" i="94"/>
  <c r="F326" i="94" s="1"/>
  <c r="L257" i="93"/>
  <c r="L257" i="95"/>
  <c r="L257" i="97"/>
  <c r="L257" i="96"/>
  <c r="L257" i="98"/>
  <c r="L257" i="62"/>
  <c r="L257" i="94"/>
  <c r="L28" i="95"/>
  <c r="L346" i="95" s="1"/>
  <c r="L28" i="97"/>
  <c r="L346" i="97" s="1"/>
  <c r="L28" i="62"/>
  <c r="L346" i="62" s="1"/>
  <c r="L28" i="93"/>
  <c r="L346" i="93" s="1"/>
  <c r="L28" i="94"/>
  <c r="L346" i="94" s="1"/>
  <c r="L28" i="96"/>
  <c r="L346" i="96" s="1"/>
  <c r="L28" i="98"/>
  <c r="L346" i="98" s="1"/>
  <c r="L264" i="97"/>
  <c r="L264" i="95"/>
  <c r="L264" i="98"/>
  <c r="L264" i="96"/>
  <c r="L264" i="62"/>
  <c r="L264" i="93"/>
  <c r="L264" i="94"/>
  <c r="N276" i="97"/>
  <c r="N276" i="94"/>
  <c r="N276" i="93"/>
  <c r="N276" i="96"/>
  <c r="N276" i="95"/>
  <c r="N276" i="62"/>
  <c r="N276" i="98"/>
  <c r="N286" i="98"/>
  <c r="N286" i="95"/>
  <c r="N286" i="93"/>
  <c r="N286" i="96"/>
  <c r="N286" i="62"/>
  <c r="N286" i="97"/>
  <c r="N286" i="94"/>
  <c r="L276" i="96"/>
  <c r="L276" i="93"/>
  <c r="L276" i="97"/>
  <c r="L276" i="95"/>
  <c r="L276" i="94"/>
  <c r="L276" i="98"/>
  <c r="L276" i="62"/>
  <c r="D258" i="96"/>
  <c r="D258" i="97"/>
  <c r="D258" i="62"/>
  <c r="D258" i="94"/>
  <c r="D258" i="98"/>
  <c r="D258" i="95"/>
  <c r="D258" i="93"/>
  <c r="D271" i="97"/>
  <c r="D271" i="93"/>
  <c r="D271" i="94"/>
  <c r="D271" i="95"/>
  <c r="D271" i="62"/>
  <c r="D271" i="98"/>
  <c r="D271" i="96"/>
  <c r="D257" i="95"/>
  <c r="D257" i="97"/>
  <c r="D257" i="96"/>
  <c r="D257" i="94"/>
  <c r="D257" i="93"/>
  <c r="D257" i="62"/>
  <c r="D257" i="98"/>
  <c r="J279" i="62"/>
  <c r="J279" i="94"/>
  <c r="J279" i="98"/>
  <c r="J279" i="93"/>
  <c r="J279" i="95"/>
  <c r="J279" i="97"/>
  <c r="J279" i="96"/>
  <c r="H104" i="96"/>
  <c r="H15" i="62"/>
  <c r="H284" i="62"/>
  <c r="H15" i="96"/>
  <c r="H15" i="93"/>
  <c r="H15" i="94"/>
  <c r="H15" i="95"/>
  <c r="H104" i="62"/>
  <c r="H104" i="94"/>
  <c r="H104" i="93"/>
  <c r="H284" i="96"/>
  <c r="H104" i="95"/>
  <c r="H284" i="94"/>
  <c r="H104" i="98"/>
  <c r="H104" i="97"/>
  <c r="H284" i="97"/>
  <c r="H284" i="95"/>
  <c r="H284" i="93"/>
  <c r="H15" i="98"/>
  <c r="H15" i="97"/>
  <c r="H284" i="98"/>
  <c r="N25" i="95"/>
  <c r="N315" i="95" s="1"/>
  <c r="N25" i="98"/>
  <c r="N315" i="98" s="1"/>
  <c r="N25" i="94"/>
  <c r="N315" i="94" s="1"/>
  <c r="N25" i="93"/>
  <c r="N315" i="93" s="1"/>
  <c r="N25" i="97"/>
  <c r="N315" i="97" s="1"/>
  <c r="N25" i="96"/>
  <c r="N315" i="96" s="1"/>
  <c r="N25" i="62"/>
  <c r="N315" i="62" s="1"/>
  <c r="H28" i="98"/>
  <c r="H346" i="98" s="1"/>
  <c r="H28" i="97"/>
  <c r="H346" i="97" s="1"/>
  <c r="H28" i="93"/>
  <c r="H346" i="93" s="1"/>
  <c r="H28" i="96"/>
  <c r="H346" i="96" s="1"/>
  <c r="H28" i="62"/>
  <c r="H346" i="62" s="1"/>
  <c r="H28" i="94"/>
  <c r="H346" i="94" s="1"/>
  <c r="H28" i="95"/>
  <c r="H346" i="95" s="1"/>
  <c r="L268" i="98"/>
  <c r="L268" i="94"/>
  <c r="L268" i="95"/>
  <c r="L268" i="97"/>
  <c r="L268" i="62"/>
  <c r="L268" i="93"/>
  <c r="L268" i="96"/>
  <c r="N274" i="96"/>
  <c r="N274" i="98"/>
  <c r="N274" i="93"/>
  <c r="N274" i="62"/>
  <c r="N274" i="94"/>
  <c r="N274" i="97"/>
  <c r="N274" i="95"/>
  <c r="F308" i="96"/>
  <c r="F308" i="97"/>
  <c r="F308" i="62"/>
  <c r="F308" i="93"/>
  <c r="F308" i="98"/>
  <c r="F239" i="93"/>
  <c r="F239" i="95"/>
  <c r="F239" i="97"/>
  <c r="F239" i="96"/>
  <c r="F239" i="62"/>
  <c r="F308" i="94"/>
  <c r="F239" i="98"/>
  <c r="F239" i="94"/>
  <c r="F308" i="95"/>
  <c r="D260" i="97"/>
  <c r="D260" i="62"/>
  <c r="D260" i="95"/>
  <c r="D260" i="96"/>
  <c r="D260" i="98"/>
  <c r="D260" i="93"/>
  <c r="D260" i="94"/>
  <c r="D239" i="93"/>
  <c r="D239" i="62"/>
  <c r="D308" i="93"/>
  <c r="D308" i="94"/>
  <c r="D308" i="62"/>
  <c r="D239" i="95"/>
  <c r="D308" i="97"/>
  <c r="D308" i="96"/>
  <c r="D239" i="94"/>
  <c r="D308" i="95"/>
  <c r="D239" i="98"/>
  <c r="D239" i="97"/>
  <c r="D239" i="96"/>
  <c r="D308" i="98"/>
  <c r="F257" i="96"/>
  <c r="F257" i="62"/>
  <c r="F257" i="97"/>
  <c r="F257" i="95"/>
  <c r="F257" i="94"/>
  <c r="F257" i="93"/>
  <c r="F257" i="98"/>
  <c r="J25" i="98"/>
  <c r="J315" i="98" s="1"/>
  <c r="J25" i="95"/>
  <c r="J315" i="95" s="1"/>
  <c r="J25" i="94"/>
  <c r="J315" i="94" s="1"/>
  <c r="J25" i="96"/>
  <c r="J315" i="96" s="1"/>
  <c r="J25" i="62"/>
  <c r="J315" i="62" s="1"/>
  <c r="J25" i="97"/>
  <c r="J315" i="97" s="1"/>
  <c r="J25" i="93"/>
  <c r="J315" i="93" s="1"/>
  <c r="J266" i="94"/>
  <c r="J266" i="95"/>
  <c r="J266" i="97"/>
  <c r="J266" i="96"/>
  <c r="J266" i="93"/>
  <c r="J266" i="98"/>
  <c r="J266" i="62"/>
  <c r="L21" i="97"/>
  <c r="L326" i="97" s="1"/>
  <c r="L21" i="62"/>
  <c r="L326" i="62" s="1"/>
  <c r="L21" i="95"/>
  <c r="L326" i="95" s="1"/>
  <c r="L21" i="96"/>
  <c r="L326" i="96" s="1"/>
  <c r="L21" i="94"/>
  <c r="L326" i="94" s="1"/>
  <c r="L21" i="98"/>
  <c r="L326" i="98" s="1"/>
  <c r="L21" i="93"/>
  <c r="L326" i="93" s="1"/>
  <c r="H272" i="94"/>
  <c r="H272" i="62"/>
  <c r="H272" i="95"/>
  <c r="H272" i="96"/>
  <c r="H272" i="93"/>
  <c r="H272" i="97"/>
  <c r="H272" i="98"/>
  <c r="L47" i="94"/>
  <c r="L47" i="93"/>
  <c r="L47" i="96"/>
  <c r="L47" i="62"/>
  <c r="L47" i="98"/>
  <c r="L47" i="95"/>
  <c r="L47" i="97"/>
  <c r="F275" i="96"/>
  <c r="F275" i="95"/>
  <c r="F275" i="97"/>
  <c r="F275" i="94"/>
  <c r="F275" i="62"/>
  <c r="F275" i="98"/>
  <c r="F275" i="93"/>
  <c r="J276" i="95"/>
  <c r="J276" i="62"/>
  <c r="J276" i="94"/>
  <c r="J276" i="96"/>
  <c r="J276" i="98"/>
  <c r="J276" i="93"/>
  <c r="J276" i="97"/>
  <c r="N262" i="96"/>
  <c r="N262" i="97"/>
  <c r="N262" i="62"/>
  <c r="N262" i="94"/>
  <c r="N262" i="95"/>
  <c r="N262" i="98"/>
  <c r="N262" i="93"/>
  <c r="H268" i="98"/>
  <c r="H268" i="93"/>
  <c r="H268" i="97"/>
  <c r="H268" i="62"/>
  <c r="H268" i="95"/>
  <c r="H268" i="96"/>
  <c r="H268" i="94"/>
  <c r="D286" i="95"/>
  <c r="D286" i="62"/>
  <c r="D286" i="94"/>
  <c r="D286" i="98"/>
  <c r="D286" i="96"/>
  <c r="D286" i="97"/>
  <c r="D286" i="93"/>
  <c r="D274" i="98"/>
  <c r="D274" i="97"/>
  <c r="D274" i="94"/>
  <c r="D274" i="95"/>
  <c r="D274" i="96"/>
  <c r="D274" i="93"/>
  <c r="D274" i="62"/>
  <c r="N279" i="94"/>
  <c r="N279" i="96"/>
  <c r="N279" i="95"/>
  <c r="N279" i="98"/>
  <c r="N279" i="93"/>
  <c r="N279" i="97"/>
  <c r="N279" i="62"/>
  <c r="L274" i="97"/>
  <c r="L274" i="62"/>
  <c r="L274" i="98"/>
  <c r="L274" i="96"/>
  <c r="L274" i="93"/>
  <c r="L274" i="95"/>
  <c r="L274" i="94"/>
  <c r="H280" i="94"/>
  <c r="H280" i="97"/>
  <c r="H280" i="96"/>
  <c r="H280" i="62"/>
  <c r="H280" i="95"/>
  <c r="H280" i="98"/>
  <c r="H280" i="93"/>
  <c r="N287" i="62"/>
  <c r="N287" i="97"/>
  <c r="N287" i="93"/>
  <c r="N287" i="98"/>
  <c r="N287" i="96"/>
  <c r="N287" i="94"/>
  <c r="N287" i="95"/>
  <c r="N97" i="97"/>
  <c r="N333" i="97" s="1"/>
  <c r="N97" i="93"/>
  <c r="N333" i="93" s="1"/>
  <c r="N97" i="94"/>
  <c r="N333" i="94" s="1"/>
  <c r="N97" i="62"/>
  <c r="N333" i="62" s="1"/>
  <c r="N97" i="96"/>
  <c r="N333" i="96" s="1"/>
  <c r="N97" i="95"/>
  <c r="N333" i="95" s="1"/>
  <c r="N97" i="98"/>
  <c r="N333" i="98" s="1"/>
  <c r="F110" i="93"/>
  <c r="F341" i="93" s="1"/>
  <c r="F110" i="97"/>
  <c r="F341" i="97" s="1"/>
  <c r="F110" i="62"/>
  <c r="F341" i="62" s="1"/>
  <c r="F110" i="96"/>
  <c r="F341" i="96" s="1"/>
  <c r="F110" i="98"/>
  <c r="F341" i="98" s="1"/>
  <c r="F110" i="94"/>
  <c r="F341" i="94" s="1"/>
  <c r="F110" i="95"/>
  <c r="F341" i="95" s="1"/>
  <c r="I91" i="63"/>
  <c r="J91" i="63" s="1"/>
  <c r="J93" i="63" s="1"/>
  <c r="J69" i="96" s="1"/>
  <c r="J244" i="96" s="1"/>
  <c r="I72" i="63"/>
  <c r="J72" i="63" s="1"/>
  <c r="J74" i="63" s="1"/>
  <c r="J69" i="95" s="1"/>
  <c r="J244" i="95" s="1"/>
  <c r="I110" i="63"/>
  <c r="J110" i="63" s="1"/>
  <c r="J112" i="63" s="1"/>
  <c r="J69" i="97" s="1"/>
  <c r="J244" i="97" s="1"/>
  <c r="I15" i="63"/>
  <c r="J15" i="63" s="1"/>
  <c r="J17" i="63" s="1"/>
  <c r="J302" i="96" s="1"/>
  <c r="J310" i="96" s="1"/>
  <c r="I53" i="63"/>
  <c r="J53" i="63" s="1"/>
  <c r="J55" i="63" s="1"/>
  <c r="J69" i="94" s="1"/>
  <c r="J244" i="94" s="1"/>
  <c r="I34" i="63"/>
  <c r="J34" i="63" s="1"/>
  <c r="J36" i="63" s="1"/>
  <c r="J69" i="93" s="1"/>
  <c r="J244" i="93" s="1"/>
  <c r="H261" i="93"/>
  <c r="H261" i="98"/>
  <c r="H261" i="94"/>
  <c r="H261" i="95"/>
  <c r="H261" i="97"/>
  <c r="H261" i="96"/>
  <c r="H261" i="62"/>
  <c r="D261" i="95"/>
  <c r="D261" i="62"/>
  <c r="D261" i="97"/>
  <c r="D261" i="98"/>
  <c r="D261" i="94"/>
  <c r="D261" i="93"/>
  <c r="D261" i="96"/>
  <c r="N266" i="98"/>
  <c r="N266" i="94"/>
  <c r="N266" i="96"/>
  <c r="N266" i="62"/>
  <c r="N266" i="95"/>
  <c r="N266" i="97"/>
  <c r="N266" i="93"/>
  <c r="L286" i="96"/>
  <c r="L286" i="98"/>
  <c r="L286" i="97"/>
  <c r="L286" i="93"/>
  <c r="L286" i="95"/>
  <c r="L286" i="94"/>
  <c r="L286" i="62"/>
  <c r="D285" i="94"/>
  <c r="D16" i="62"/>
  <c r="D105" i="93"/>
  <c r="D105" i="97"/>
  <c r="D285" i="95"/>
  <c r="D105" i="95"/>
  <c r="D105" i="98"/>
  <c r="D105" i="96"/>
  <c r="D285" i="62"/>
  <c r="D16" i="98"/>
  <c r="D16" i="93"/>
  <c r="D285" i="98"/>
  <c r="D16" i="96"/>
  <c r="D105" i="62"/>
  <c r="D285" i="96"/>
  <c r="D16" i="97"/>
  <c r="D285" i="93"/>
  <c r="D16" i="95"/>
  <c r="D105" i="94"/>
  <c r="D285" i="97"/>
  <c r="D16" i="94"/>
  <c r="H276" i="96"/>
  <c r="H276" i="93"/>
  <c r="H276" i="62"/>
  <c r="H276" i="95"/>
  <c r="H276" i="94"/>
  <c r="H276" i="98"/>
  <c r="H276" i="97"/>
  <c r="L266" i="96"/>
  <c r="L266" i="98"/>
  <c r="L266" i="97"/>
  <c r="L266" i="95"/>
  <c r="L266" i="93"/>
  <c r="L266" i="94"/>
  <c r="L266" i="62"/>
  <c r="F263" i="62"/>
  <c r="F263" i="96"/>
  <c r="F263" i="98"/>
  <c r="F263" i="95"/>
  <c r="F263" i="94"/>
  <c r="F263" i="93"/>
  <c r="F263" i="97"/>
  <c r="D15" i="98"/>
  <c r="D284" i="94"/>
  <c r="D284" i="93"/>
  <c r="D15" i="94"/>
  <c r="D284" i="97"/>
  <c r="D15" i="93"/>
  <c r="D284" i="96"/>
  <c r="D104" i="94"/>
  <c r="D104" i="62"/>
  <c r="D104" i="95"/>
  <c r="D104" i="97"/>
  <c r="D15" i="97"/>
  <c r="D284" i="62"/>
  <c r="D15" i="62"/>
  <c r="D104" i="96"/>
  <c r="D104" i="93"/>
  <c r="D104" i="98"/>
  <c r="D284" i="98"/>
  <c r="D15" i="95"/>
  <c r="D284" i="95"/>
  <c r="D15" i="96"/>
  <c r="J271" i="93"/>
  <c r="J271" i="94"/>
  <c r="J271" i="96"/>
  <c r="J271" i="98"/>
  <c r="J271" i="62"/>
  <c r="J271" i="97"/>
  <c r="J271" i="95"/>
  <c r="F273" i="97"/>
  <c r="F273" i="62"/>
  <c r="F273" i="96"/>
  <c r="F273" i="94"/>
  <c r="F273" i="95"/>
  <c r="F273" i="93"/>
  <c r="F273" i="98"/>
  <c r="D266" i="96"/>
  <c r="D266" i="93"/>
  <c r="D266" i="62"/>
  <c r="D266" i="94"/>
  <c r="D266" i="98"/>
  <c r="D266" i="97"/>
  <c r="D266" i="95"/>
  <c r="J308" i="94"/>
  <c r="J239" i="95"/>
  <c r="J239" i="96"/>
  <c r="J308" i="97"/>
  <c r="J239" i="94"/>
  <c r="J239" i="62"/>
  <c r="J308" i="62"/>
  <c r="J239" i="98"/>
  <c r="J308" i="95"/>
  <c r="J308" i="93"/>
  <c r="J308" i="96"/>
  <c r="J239" i="97"/>
  <c r="J239" i="93"/>
  <c r="J308" i="98"/>
  <c r="H271" i="93"/>
  <c r="H271" i="62"/>
  <c r="H271" i="98"/>
  <c r="H271" i="95"/>
  <c r="H271" i="97"/>
  <c r="H271" i="94"/>
  <c r="H271" i="96"/>
  <c r="B33" i="98"/>
  <c r="B33" i="94"/>
  <c r="B33" i="95"/>
  <c r="B33" i="93"/>
  <c r="B33" i="96"/>
  <c r="B33" i="62"/>
  <c r="B33" i="97"/>
  <c r="J275" i="93"/>
  <c r="J275" i="97"/>
  <c r="J275" i="62"/>
  <c r="J275" i="95"/>
  <c r="J275" i="96"/>
  <c r="J275" i="94"/>
  <c r="J275" i="98"/>
  <c r="J46" i="95"/>
  <c r="J46" i="93"/>
  <c r="J46" i="98"/>
  <c r="J46" i="62"/>
  <c r="J46" i="96"/>
  <c r="J46" i="97"/>
  <c r="J46" i="94"/>
  <c r="N31" i="96"/>
  <c r="N353" i="96" s="1"/>
  <c r="N31" i="95"/>
  <c r="N353" i="95" s="1"/>
  <c r="N31" i="97"/>
  <c r="N353" i="97" s="1"/>
  <c r="N31" i="93"/>
  <c r="N353" i="93" s="1"/>
  <c r="N31" i="94"/>
  <c r="N353" i="94" s="1"/>
  <c r="N31" i="98"/>
  <c r="N353" i="98" s="1"/>
  <c r="N31" i="62"/>
  <c r="N353" i="62" s="1"/>
  <c r="F282" i="98"/>
  <c r="F282" i="95"/>
  <c r="F282" i="96"/>
  <c r="F282" i="62"/>
  <c r="F282" i="93"/>
  <c r="F282" i="97"/>
  <c r="F282" i="94"/>
  <c r="F258" i="93"/>
  <c r="F258" i="95"/>
  <c r="F258" i="97"/>
  <c r="F258" i="98"/>
  <c r="F258" i="94"/>
  <c r="F258" i="62"/>
  <c r="F258" i="96"/>
  <c r="H279" i="95"/>
  <c r="H279" i="93"/>
  <c r="H279" i="96"/>
  <c r="H279" i="94"/>
  <c r="H279" i="97"/>
  <c r="H279" i="62"/>
  <c r="H279" i="98"/>
  <c r="H97" i="98"/>
  <c r="H333" i="98" s="1"/>
  <c r="H97" i="94"/>
  <c r="H333" i="94" s="1"/>
  <c r="H97" i="96"/>
  <c r="H333" i="96" s="1"/>
  <c r="H97" i="97"/>
  <c r="H333" i="97" s="1"/>
  <c r="H97" i="95"/>
  <c r="H333" i="95" s="1"/>
  <c r="H97" i="62"/>
  <c r="H333" i="62" s="1"/>
  <c r="H97" i="93"/>
  <c r="H333" i="93" s="1"/>
  <c r="H266" i="62"/>
  <c r="H266" i="96"/>
  <c r="H266" i="94"/>
  <c r="H266" i="98"/>
  <c r="H266" i="97"/>
  <c r="H266" i="93"/>
  <c r="H266" i="95"/>
  <c r="L15" i="98"/>
  <c r="L104" i="98"/>
  <c r="L104" i="93"/>
  <c r="L15" i="94"/>
  <c r="L104" i="95"/>
  <c r="L284" i="94"/>
  <c r="L15" i="93"/>
  <c r="L15" i="62"/>
  <c r="L104" i="62"/>
  <c r="L284" i="95"/>
  <c r="L284" i="98"/>
  <c r="L104" i="96"/>
  <c r="L284" i="97"/>
  <c r="L284" i="93"/>
  <c r="L104" i="97"/>
  <c r="L284" i="96"/>
  <c r="L15" i="96"/>
  <c r="L104" i="94"/>
  <c r="L284" i="62"/>
  <c r="L15" i="97"/>
  <c r="L15" i="95"/>
  <c r="H263" i="96"/>
  <c r="H263" i="98"/>
  <c r="H263" i="93"/>
  <c r="H263" i="97"/>
  <c r="H263" i="95"/>
  <c r="H263" i="62"/>
  <c r="H263" i="94"/>
  <c r="H275" i="98"/>
  <c r="H275" i="97"/>
  <c r="H275" i="96"/>
  <c r="H275" i="95"/>
  <c r="H275" i="94"/>
  <c r="H275" i="62"/>
  <c r="H275" i="93"/>
  <c r="N259" i="94"/>
  <c r="N259" i="97"/>
  <c r="N259" i="96"/>
  <c r="N259" i="93"/>
  <c r="N259" i="95"/>
  <c r="N259" i="98"/>
  <c r="N259" i="62"/>
  <c r="D270" i="94"/>
  <c r="D270" i="97"/>
  <c r="D270" i="93"/>
  <c r="D270" i="62"/>
  <c r="D270" i="95"/>
  <c r="D270" i="98"/>
  <c r="D270" i="96"/>
  <c r="J287" i="98"/>
  <c r="J287" i="95"/>
  <c r="J287" i="93"/>
  <c r="J287" i="62"/>
  <c r="J287" i="97"/>
  <c r="J287" i="94"/>
  <c r="J287" i="96"/>
  <c r="N280" i="96"/>
  <c r="N280" i="98"/>
  <c r="N280" i="97"/>
  <c r="N280" i="62"/>
  <c r="N280" i="95"/>
  <c r="N280" i="94"/>
  <c r="N280" i="93"/>
  <c r="J110" i="98"/>
  <c r="J341" i="98" s="1"/>
  <c r="J110" i="95"/>
  <c r="J341" i="95" s="1"/>
  <c r="J110" i="62"/>
  <c r="J341" i="62" s="1"/>
  <c r="J110" i="94"/>
  <c r="J341" i="94" s="1"/>
  <c r="J110" i="97"/>
  <c r="J341" i="97" s="1"/>
  <c r="J110" i="96"/>
  <c r="J341" i="96" s="1"/>
  <c r="J110" i="93"/>
  <c r="J341" i="93" s="1"/>
  <c r="N263" i="96"/>
  <c r="N263" i="98"/>
  <c r="N263" i="93"/>
  <c r="N263" i="62"/>
  <c r="N263" i="95"/>
  <c r="N263" i="94"/>
  <c r="N263" i="97"/>
  <c r="F29" i="93"/>
  <c r="F359" i="93" s="1"/>
  <c r="F29" i="62"/>
  <c r="F359" i="62" s="1"/>
  <c r="F29" i="98"/>
  <c r="F359" i="98" s="1"/>
  <c r="F29" i="94"/>
  <c r="F359" i="94" s="1"/>
  <c r="F29" i="97"/>
  <c r="F359" i="97" s="1"/>
  <c r="F29" i="96"/>
  <c r="F359" i="96" s="1"/>
  <c r="F29" i="95"/>
  <c r="F359" i="95" s="1"/>
  <c r="L275" i="94"/>
  <c r="L275" i="95"/>
  <c r="L275" i="96"/>
  <c r="L275" i="93"/>
  <c r="L275" i="62"/>
  <c r="L275" i="98"/>
  <c r="L275" i="97"/>
  <c r="F271" i="93"/>
  <c r="F271" i="95"/>
  <c r="F271" i="94"/>
  <c r="F271" i="96"/>
  <c r="F271" i="98"/>
  <c r="F271" i="97"/>
  <c r="F271" i="62"/>
  <c r="H46" i="96"/>
  <c r="H46" i="98"/>
  <c r="H46" i="95"/>
  <c r="H46" i="62"/>
  <c r="H46" i="93"/>
  <c r="H46" i="97"/>
  <c r="H46" i="94"/>
  <c r="D259" i="96"/>
  <c r="D259" i="94"/>
  <c r="D259" i="93"/>
  <c r="D259" i="95"/>
  <c r="D259" i="98"/>
  <c r="D259" i="62"/>
  <c r="D259" i="97"/>
  <c r="L282" i="95"/>
  <c r="L282" i="96"/>
  <c r="L282" i="94"/>
  <c r="L282" i="97"/>
  <c r="L282" i="62"/>
  <c r="L282" i="98"/>
  <c r="L282" i="93"/>
  <c r="F104" i="93"/>
  <c r="F15" i="93"/>
  <c r="F284" i="97"/>
  <c r="F15" i="62"/>
  <c r="F104" i="96"/>
  <c r="F284" i="94"/>
  <c r="F15" i="94"/>
  <c r="F284" i="95"/>
  <c r="F15" i="95"/>
  <c r="F104" i="95"/>
  <c r="F284" i="93"/>
  <c r="F284" i="96"/>
  <c r="F284" i="62"/>
  <c r="F104" i="98"/>
  <c r="F284" i="98"/>
  <c r="F104" i="97"/>
  <c r="F15" i="98"/>
  <c r="F104" i="94"/>
  <c r="F15" i="96"/>
  <c r="F15" i="97"/>
  <c r="F104" i="62"/>
  <c r="B34" i="94"/>
  <c r="B34" i="96"/>
  <c r="B34" i="95"/>
  <c r="B34" i="62"/>
  <c r="B34" i="98"/>
  <c r="B34" i="97"/>
  <c r="B34" i="93"/>
  <c r="D47" i="97"/>
  <c r="D47" i="95"/>
  <c r="D47" i="62"/>
  <c r="D47" i="96"/>
  <c r="D47" i="93"/>
  <c r="D47" i="98"/>
  <c r="D47" i="94"/>
  <c r="L14" i="62"/>
  <c r="L339" i="62" s="1"/>
  <c r="L14" i="95"/>
  <c r="L339" i="95" s="1"/>
  <c r="L14" i="98"/>
  <c r="L339" i="98" s="1"/>
  <c r="L14" i="94"/>
  <c r="L339" i="94" s="1"/>
  <c r="L14" i="97"/>
  <c r="L339" i="97" s="1"/>
  <c r="L14" i="93"/>
  <c r="L339" i="93" s="1"/>
  <c r="L14" i="96"/>
  <c r="L339" i="96" s="1"/>
  <c r="D276" i="94"/>
  <c r="D276" i="95"/>
  <c r="D276" i="62"/>
  <c r="D276" i="98"/>
  <c r="D276" i="97"/>
  <c r="D276" i="96"/>
  <c r="D276" i="93"/>
  <c r="J97" i="94"/>
  <c r="J333" i="94" s="1"/>
  <c r="J97" i="62"/>
  <c r="J333" i="62" s="1"/>
  <c r="J97" i="95"/>
  <c r="J333" i="95" s="1"/>
  <c r="J97" i="97"/>
  <c r="J333" i="97" s="1"/>
  <c r="J97" i="96"/>
  <c r="J333" i="96" s="1"/>
  <c r="J97" i="93"/>
  <c r="J333" i="93" s="1"/>
  <c r="J97" i="98"/>
  <c r="J333" i="98" s="1"/>
  <c r="D46" i="98"/>
  <c r="D46" i="93"/>
  <c r="D46" i="97"/>
  <c r="D46" i="96"/>
  <c r="D46" i="95"/>
  <c r="D46" i="94"/>
  <c r="D46" i="62"/>
  <c r="L270" i="97"/>
  <c r="L270" i="95"/>
  <c r="L270" i="94"/>
  <c r="L270" i="96"/>
  <c r="L270" i="62"/>
  <c r="L270" i="98"/>
  <c r="L270" i="93"/>
  <c r="D269" i="93"/>
  <c r="D269" i="97"/>
  <c r="D269" i="62"/>
  <c r="D269" i="94"/>
  <c r="D269" i="95"/>
  <c r="D269" i="98"/>
  <c r="D269" i="96"/>
  <c r="F283" i="98"/>
  <c r="F283" i="94"/>
  <c r="F283" i="95"/>
  <c r="F283" i="97"/>
  <c r="F283" i="62"/>
  <c r="F283" i="93"/>
  <c r="F283" i="96"/>
  <c r="J269" i="94"/>
  <c r="J269" i="93"/>
  <c r="J269" i="97"/>
  <c r="J269" i="62"/>
  <c r="J269" i="95"/>
  <c r="J269" i="98"/>
  <c r="J269" i="96"/>
  <c r="F260" i="97"/>
  <c r="F260" i="98"/>
  <c r="F260" i="62"/>
  <c r="F260" i="96"/>
  <c r="F260" i="95"/>
  <c r="F260" i="94"/>
  <c r="F260" i="93"/>
  <c r="H265" i="97"/>
  <c r="H265" i="95"/>
  <c r="H265" i="96"/>
  <c r="H265" i="62"/>
  <c r="H265" i="98"/>
  <c r="H265" i="93"/>
  <c r="H265" i="94"/>
  <c r="N268" i="95"/>
  <c r="N268" i="93"/>
  <c r="N268" i="62"/>
  <c r="N268" i="96"/>
  <c r="N268" i="97"/>
  <c r="N268" i="94"/>
  <c r="N268" i="98"/>
  <c r="D279" i="97"/>
  <c r="D279" i="98"/>
  <c r="D279" i="95"/>
  <c r="D279" i="62"/>
  <c r="D279" i="93"/>
  <c r="D279" i="94"/>
  <c r="D279" i="96"/>
  <c r="J259" i="97"/>
  <c r="J259" i="98"/>
  <c r="J259" i="62"/>
  <c r="J259" i="93"/>
  <c r="J259" i="94"/>
  <c r="J259" i="96"/>
  <c r="J259" i="95"/>
  <c r="N267" i="95"/>
  <c r="N267" i="98"/>
  <c r="N267" i="94"/>
  <c r="N267" i="93"/>
  <c r="N267" i="96"/>
  <c r="N267" i="62"/>
  <c r="N267" i="97"/>
  <c r="N47" i="94"/>
  <c r="N47" i="96"/>
  <c r="N47" i="98"/>
  <c r="N47" i="62"/>
  <c r="N47" i="93"/>
  <c r="N47" i="95"/>
  <c r="N47" i="97"/>
  <c r="H239" i="94"/>
  <c r="H239" i="62"/>
  <c r="H308" i="97"/>
  <c r="H239" i="96"/>
  <c r="H239" i="98"/>
  <c r="H239" i="97"/>
  <c r="H308" i="96"/>
  <c r="H308" i="95"/>
  <c r="H239" i="95"/>
  <c r="H308" i="98"/>
  <c r="H308" i="93"/>
  <c r="H239" i="93"/>
  <c r="H308" i="94"/>
  <c r="H308" i="62"/>
  <c r="J281" i="94"/>
  <c r="J281" i="62"/>
  <c r="J281" i="96"/>
  <c r="J281" i="93"/>
  <c r="J281" i="98"/>
  <c r="J281" i="95"/>
  <c r="J281" i="97"/>
  <c r="L280" i="62"/>
  <c r="L280" i="93"/>
  <c r="L280" i="97"/>
  <c r="L280" i="98"/>
  <c r="L280" i="95"/>
  <c r="L280" i="96"/>
  <c r="L280" i="94"/>
  <c r="H25" i="96"/>
  <c r="H315" i="96" s="1"/>
  <c r="H25" i="97"/>
  <c r="H315" i="97" s="1"/>
  <c r="H25" i="95"/>
  <c r="H315" i="95" s="1"/>
  <c r="H25" i="98"/>
  <c r="H315" i="98" s="1"/>
  <c r="H25" i="62"/>
  <c r="H315" i="62" s="1"/>
  <c r="H25" i="93"/>
  <c r="H315" i="93" s="1"/>
  <c r="H25" i="94"/>
  <c r="H315" i="94" s="1"/>
  <c r="D267" i="62"/>
  <c r="D267" i="97"/>
  <c r="D267" i="94"/>
  <c r="D267" i="95"/>
  <c r="D267" i="96"/>
  <c r="D267" i="93"/>
  <c r="D267" i="98"/>
  <c r="D280" i="93"/>
  <c r="D280" i="97"/>
  <c r="D280" i="94"/>
  <c r="D280" i="98"/>
  <c r="D280" i="96"/>
  <c r="D280" i="95"/>
  <c r="D280" i="62"/>
  <c r="F269" i="93"/>
  <c r="F269" i="96"/>
  <c r="F269" i="95"/>
  <c r="F269" i="62"/>
  <c r="F269" i="97"/>
  <c r="F269" i="98"/>
  <c r="F269" i="94"/>
  <c r="J14" i="62"/>
  <c r="J339" i="62" s="1"/>
  <c r="J14" i="95"/>
  <c r="J339" i="95" s="1"/>
  <c r="J14" i="98"/>
  <c r="J339" i="98" s="1"/>
  <c r="J14" i="97"/>
  <c r="J339" i="97" s="1"/>
  <c r="J14" i="96"/>
  <c r="J339" i="96" s="1"/>
  <c r="J14" i="93"/>
  <c r="J339" i="93" s="1"/>
  <c r="J14" i="94"/>
  <c r="J339" i="94" s="1"/>
  <c r="J272" i="97"/>
  <c r="J272" i="93"/>
  <c r="J272" i="62"/>
  <c r="J272" i="96"/>
  <c r="J272" i="94"/>
  <c r="J272" i="98"/>
  <c r="J272" i="95"/>
  <c r="F28" i="96"/>
  <c r="F346" i="96" s="1"/>
  <c r="F28" i="97"/>
  <c r="F346" i="97" s="1"/>
  <c r="F28" i="93"/>
  <c r="F346" i="93" s="1"/>
  <c r="F28" i="98"/>
  <c r="F346" i="98" s="1"/>
  <c r="F28" i="62"/>
  <c r="F346" i="62" s="1"/>
  <c r="F28" i="94"/>
  <c r="F346" i="94" s="1"/>
  <c r="F28" i="95"/>
  <c r="F346" i="95" s="1"/>
  <c r="H45" i="94"/>
  <c r="H45" i="98"/>
  <c r="H45" i="95"/>
  <c r="H45" i="97"/>
  <c r="H45" i="93"/>
  <c r="H45" i="62"/>
  <c r="H45" i="96"/>
  <c r="H262" i="98"/>
  <c r="H262" i="96"/>
  <c r="H262" i="97"/>
  <c r="H262" i="93"/>
  <c r="H262" i="62"/>
  <c r="H262" i="94"/>
  <c r="H262" i="95"/>
  <c r="D265" i="97"/>
  <c r="D265" i="93"/>
  <c r="D265" i="98"/>
  <c r="D265" i="62"/>
  <c r="D265" i="94"/>
  <c r="D265" i="96"/>
  <c r="D265" i="95"/>
  <c r="F286" i="95"/>
  <c r="F286" i="94"/>
  <c r="F286" i="62"/>
  <c r="F286" i="98"/>
  <c r="F286" i="96"/>
  <c r="F286" i="97"/>
  <c r="F286" i="93"/>
  <c r="H282" i="98"/>
  <c r="H282" i="94"/>
  <c r="H282" i="97"/>
  <c r="H282" i="96"/>
  <c r="H282" i="95"/>
  <c r="H282" i="62"/>
  <c r="H282" i="93"/>
  <c r="F265" i="97"/>
  <c r="F265" i="94"/>
  <c r="F265" i="96"/>
  <c r="F265" i="98"/>
  <c r="F265" i="93"/>
  <c r="F265" i="95"/>
  <c r="F265" i="62"/>
  <c r="N264" i="95"/>
  <c r="N264" i="62"/>
  <c r="N264" i="94"/>
  <c r="N264" i="98"/>
  <c r="N264" i="96"/>
  <c r="N264" i="93"/>
  <c r="N264" i="97"/>
  <c r="L16" i="98"/>
  <c r="L105" i="93"/>
  <c r="L105" i="97"/>
  <c r="L105" i="62"/>
  <c r="L16" i="96"/>
  <c r="L16" i="62"/>
  <c r="L285" i="97"/>
  <c r="L285" i="93"/>
  <c r="L285" i="94"/>
  <c r="L105" i="96"/>
  <c r="L16" i="93"/>
  <c r="L105" i="98"/>
  <c r="L16" i="94"/>
  <c r="L16" i="97"/>
  <c r="L285" i="98"/>
  <c r="L16" i="95"/>
  <c r="L285" i="96"/>
  <c r="L105" i="95"/>
  <c r="L285" i="95"/>
  <c r="L285" i="62"/>
  <c r="L105" i="94"/>
  <c r="F46" i="95"/>
  <c r="F46" i="94"/>
  <c r="F46" i="62"/>
  <c r="F46" i="98"/>
  <c r="F46" i="93"/>
  <c r="F46" i="97"/>
  <c r="F46" i="96"/>
  <c r="J28" i="97"/>
  <c r="J346" i="97" s="1"/>
  <c r="J28" i="95"/>
  <c r="J346" i="95" s="1"/>
  <c r="J28" i="96"/>
  <c r="J346" i="96" s="1"/>
  <c r="J28" i="62"/>
  <c r="J346" i="62" s="1"/>
  <c r="J28" i="93"/>
  <c r="J346" i="93" s="1"/>
  <c r="J28" i="94"/>
  <c r="J346" i="94" s="1"/>
  <c r="J28" i="98"/>
  <c r="J346" i="98" s="1"/>
  <c r="J268" i="97"/>
  <c r="J268" i="96"/>
  <c r="J268" i="94"/>
  <c r="J268" i="93"/>
  <c r="J268" i="98"/>
  <c r="J268" i="62"/>
  <c r="J268" i="95"/>
  <c r="J280" i="94"/>
  <c r="J280" i="96"/>
  <c r="J280" i="98"/>
  <c r="J280" i="62"/>
  <c r="J280" i="95"/>
  <c r="J280" i="93"/>
  <c r="J280" i="97"/>
  <c r="F262" i="95"/>
  <c r="F262" i="97"/>
  <c r="F262" i="96"/>
  <c r="F262" i="98"/>
  <c r="F262" i="62"/>
  <c r="F262" i="94"/>
  <c r="F262" i="93"/>
  <c r="L45" i="96"/>
  <c r="L45" i="97"/>
  <c r="L45" i="98"/>
  <c r="L45" i="94"/>
  <c r="L45" i="62"/>
  <c r="L45" i="93"/>
  <c r="L45" i="95"/>
  <c r="H274" i="93"/>
  <c r="H274" i="98"/>
  <c r="H274" i="97"/>
  <c r="H274" i="94"/>
  <c r="H274" i="95"/>
  <c r="H274" i="62"/>
  <c r="H274" i="96"/>
  <c r="J257" i="95"/>
  <c r="J257" i="94"/>
  <c r="J257" i="97"/>
  <c r="J257" i="96"/>
  <c r="J257" i="98"/>
  <c r="J257" i="93"/>
  <c r="J257" i="62"/>
  <c r="F281" i="62"/>
  <c r="F281" i="94"/>
  <c r="F281" i="95"/>
  <c r="F281" i="96"/>
  <c r="F281" i="93"/>
  <c r="F281" i="98"/>
  <c r="F281" i="97"/>
  <c r="J270" i="97"/>
  <c r="J270" i="94"/>
  <c r="J270" i="93"/>
  <c r="J270" i="62"/>
  <c r="J270" i="96"/>
  <c r="J270" i="98"/>
  <c r="J270" i="95"/>
  <c r="H105" i="97"/>
  <c r="H285" i="98"/>
  <c r="H16" i="96"/>
  <c r="H16" i="95"/>
  <c r="H16" i="94"/>
  <c r="H285" i="62"/>
  <c r="H105" i="94"/>
  <c r="H105" i="93"/>
  <c r="H105" i="62"/>
  <c r="H16" i="98"/>
  <c r="H285" i="97"/>
  <c r="H16" i="93"/>
  <c r="H16" i="62"/>
  <c r="H16" i="97"/>
  <c r="H105" i="95"/>
  <c r="H285" i="94"/>
  <c r="H105" i="98"/>
  <c r="H285" i="95"/>
  <c r="H105" i="96"/>
  <c r="H285" i="96"/>
  <c r="H285" i="93"/>
  <c r="N275" i="98"/>
  <c r="N275" i="95"/>
  <c r="N275" i="94"/>
  <c r="N275" i="62"/>
  <c r="N275" i="97"/>
  <c r="N275" i="93"/>
  <c r="N275" i="96"/>
  <c r="L279" i="94"/>
  <c r="L279" i="95"/>
  <c r="L279" i="93"/>
  <c r="L279" i="96"/>
  <c r="L279" i="98"/>
  <c r="L279" i="62"/>
  <c r="L279" i="97"/>
  <c r="N271" i="96"/>
  <c r="N271" i="95"/>
  <c r="N271" i="97"/>
  <c r="N271" i="98"/>
  <c r="N271" i="62"/>
  <c r="N271" i="94"/>
  <c r="N271" i="93"/>
  <c r="J104" i="95"/>
  <c r="J284" i="93"/>
  <c r="J104" i="94"/>
  <c r="J15" i="94"/>
  <c r="J15" i="98"/>
  <c r="J104" i="97"/>
  <c r="J104" i="93"/>
  <c r="J284" i="98"/>
  <c r="J15" i="95"/>
  <c r="J104" i="96"/>
  <c r="J15" i="62"/>
  <c r="J104" i="98"/>
  <c r="J284" i="62"/>
  <c r="J284" i="95"/>
  <c r="J15" i="96"/>
  <c r="J284" i="97"/>
  <c r="J104" i="62"/>
  <c r="J15" i="97"/>
  <c r="J284" i="96"/>
  <c r="J284" i="94"/>
  <c r="J15" i="93"/>
  <c r="D272" i="97"/>
  <c r="D272" i="62"/>
  <c r="D272" i="98"/>
  <c r="D272" i="95"/>
  <c r="D272" i="93"/>
  <c r="D272" i="94"/>
  <c r="D272" i="96"/>
  <c r="H47" i="62"/>
  <c r="H47" i="93"/>
  <c r="H47" i="96"/>
  <c r="H47" i="94"/>
  <c r="H47" i="97"/>
  <c r="H47" i="98"/>
  <c r="H47" i="95"/>
  <c r="J283" i="96"/>
  <c r="J283" i="95"/>
  <c r="J283" i="98"/>
  <c r="J283" i="94"/>
  <c r="J283" i="97"/>
  <c r="J283" i="62"/>
  <c r="J283" i="93"/>
  <c r="L239" i="95"/>
  <c r="L239" i="96"/>
  <c r="L239" i="94"/>
  <c r="L308" i="93"/>
  <c r="L308" i="94"/>
  <c r="L308" i="96"/>
  <c r="L239" i="93"/>
  <c r="L239" i="97"/>
  <c r="L239" i="62"/>
  <c r="L308" i="97"/>
  <c r="L308" i="95"/>
  <c r="L308" i="62"/>
  <c r="L239" i="98"/>
  <c r="L308" i="98"/>
  <c r="F287" i="94"/>
  <c r="F287" i="98"/>
  <c r="F287" i="97"/>
  <c r="F287" i="95"/>
  <c r="F287" i="96"/>
  <c r="F287" i="93"/>
  <c r="F287" i="62"/>
  <c r="L269" i="97"/>
  <c r="L269" i="93"/>
  <c r="L269" i="96"/>
  <c r="L269" i="95"/>
  <c r="L269" i="94"/>
  <c r="L269" i="62"/>
  <c r="L269" i="98"/>
  <c r="J260" i="96"/>
  <c r="J260" i="62"/>
  <c r="J260" i="98"/>
  <c r="J260" i="95"/>
  <c r="J260" i="94"/>
  <c r="J260" i="93"/>
  <c r="J260" i="97"/>
  <c r="F280" i="97"/>
  <c r="F280" i="98"/>
  <c r="F280" i="94"/>
  <c r="F280" i="95"/>
  <c r="F280" i="96"/>
  <c r="F280" i="62"/>
  <c r="F280" i="93"/>
  <c r="D281" i="95"/>
  <c r="D281" i="96"/>
  <c r="D281" i="97"/>
  <c r="D281" i="62"/>
  <c r="D281" i="94"/>
  <c r="D281" i="93"/>
  <c r="D281" i="98"/>
  <c r="F276" i="94"/>
  <c r="F276" i="95"/>
  <c r="F276" i="62"/>
  <c r="F276" i="98"/>
  <c r="F276" i="93"/>
  <c r="F276" i="97"/>
  <c r="F276" i="96"/>
  <c r="F31" i="95"/>
  <c r="F353" i="95" s="1"/>
  <c r="F31" i="93"/>
  <c r="F353" i="93" s="1"/>
  <c r="F31" i="98"/>
  <c r="F353" i="98" s="1"/>
  <c r="F31" i="96"/>
  <c r="F353" i="96" s="1"/>
  <c r="F31" i="62"/>
  <c r="F353" i="62" s="1"/>
  <c r="F31" i="97"/>
  <c r="F353" i="97" s="1"/>
  <c r="F31" i="94"/>
  <c r="F353" i="94" s="1"/>
  <c r="N21" i="93"/>
  <c r="N326" i="93" s="1"/>
  <c r="N21" i="97"/>
  <c r="N326" i="97" s="1"/>
  <c r="N21" i="62"/>
  <c r="N326" i="62" s="1"/>
  <c r="N21" i="94"/>
  <c r="N326" i="94" s="1"/>
  <c r="N21" i="98"/>
  <c r="N326" i="98" s="1"/>
  <c r="N21" i="96"/>
  <c r="N326" i="96" s="1"/>
  <c r="N21" i="95"/>
  <c r="N326" i="95" s="1"/>
  <c r="K110" i="63"/>
  <c r="L110" i="63" s="1"/>
  <c r="L112" i="63" s="1"/>
  <c r="L69" i="97" s="1"/>
  <c r="L244" i="97" s="1"/>
  <c r="K15" i="63"/>
  <c r="L15" i="63" s="1"/>
  <c r="L17" i="63" s="1"/>
  <c r="K34" i="63"/>
  <c r="L34" i="63" s="1"/>
  <c r="L36" i="63" s="1"/>
  <c r="L69" i="93" s="1"/>
  <c r="L244" i="93" s="1"/>
  <c r="K91" i="63"/>
  <c r="L91" i="63" s="1"/>
  <c r="L93" i="63" s="1"/>
  <c r="L69" i="96" s="1"/>
  <c r="L244" i="96" s="1"/>
  <c r="K53" i="63"/>
  <c r="L53" i="63" s="1"/>
  <c r="L55" i="63" s="1"/>
  <c r="L69" i="94" s="1"/>
  <c r="L244" i="94" s="1"/>
  <c r="K72" i="63"/>
  <c r="L72" i="63" s="1"/>
  <c r="L74" i="63" s="1"/>
  <c r="L69" i="95" s="1"/>
  <c r="L244" i="95" s="1"/>
  <c r="J267" i="98"/>
  <c r="J267" i="95"/>
  <c r="J267" i="94"/>
  <c r="J267" i="62"/>
  <c r="J267" i="97"/>
  <c r="J267" i="96"/>
  <c r="J267" i="93"/>
  <c r="J282" i="95"/>
  <c r="J282" i="94"/>
  <c r="J282" i="96"/>
  <c r="J282" i="97"/>
  <c r="J282" i="93"/>
  <c r="J282" i="98"/>
  <c r="J282" i="62"/>
  <c r="N302" i="97"/>
  <c r="N310" i="97" s="1"/>
  <c r="N302" i="94"/>
  <c r="N310" i="94" s="1"/>
  <c r="N302" i="62"/>
  <c r="N310" i="62" s="1"/>
  <c r="N69" i="62"/>
  <c r="N244" i="62" s="1"/>
  <c r="N302" i="93"/>
  <c r="N310" i="93" s="1"/>
  <c r="N302" i="95"/>
  <c r="N310" i="95" s="1"/>
  <c r="J302" i="97"/>
  <c r="J310" i="97" s="1"/>
  <c r="F69" i="62"/>
  <c r="F244" i="62" s="1"/>
  <c r="F302" i="97"/>
  <c r="F310" i="97" s="1"/>
  <c r="L302" i="98"/>
  <c r="L310" i="98" s="1"/>
  <c r="L302" i="95"/>
  <c r="L310" i="95" s="1"/>
  <c r="L302" i="93"/>
  <c r="L310" i="93" s="1"/>
  <c r="J302" i="93"/>
  <c r="J310" i="93" s="1"/>
  <c r="J302" i="95"/>
  <c r="J310" i="95" s="1"/>
  <c r="J302" i="98"/>
  <c r="J310" i="98" s="1"/>
  <c r="J302" i="94"/>
  <c r="J310" i="94" s="1"/>
  <c r="J69" i="62"/>
  <c r="J244" i="62" s="1"/>
  <c r="F302" i="98"/>
  <c r="F310" i="98" s="1"/>
  <c r="F302" i="94"/>
  <c r="F310" i="94" s="1"/>
  <c r="L302" i="62"/>
  <c r="L310" i="62" s="1"/>
  <c r="J302" i="62"/>
  <c r="J310" i="62" s="1"/>
  <c r="F302" i="96"/>
  <c r="F310" i="96" s="1"/>
  <c r="L302" i="97"/>
  <c r="L310" i="97" s="1"/>
  <c r="L69" i="62"/>
  <c r="L244" i="62" s="1"/>
  <c r="B15" i="98"/>
  <c r="B15" i="94"/>
  <c r="B15" i="95"/>
  <c r="B15" i="97"/>
  <c r="B15" i="96"/>
  <c r="B15" i="93"/>
  <c r="B15" i="62"/>
  <c r="X166" i="66"/>
  <c r="U179" i="66"/>
  <c r="Q207" i="66"/>
  <c r="Q215" i="66"/>
  <c r="W32" i="66"/>
  <c r="R196" i="66"/>
  <c r="S33" i="66"/>
  <c r="Y189" i="66"/>
  <c r="S166" i="66"/>
  <c r="X32" i="66"/>
  <c r="Y186" i="66"/>
  <c r="Q214" i="66"/>
  <c r="T160" i="66"/>
  <c r="R209" i="66"/>
  <c r="R200" i="66"/>
  <c r="R13" i="66"/>
  <c r="Q197" i="66"/>
  <c r="R14" i="66"/>
  <c r="R194" i="66"/>
  <c r="U160" i="66"/>
  <c r="T186" i="66"/>
  <c r="R210" i="66"/>
  <c r="Y143" i="66"/>
  <c r="Q221" i="66"/>
  <c r="X152" i="66"/>
  <c r="U143" i="66"/>
  <c r="R223" i="66"/>
  <c r="R218" i="66"/>
  <c r="R198" i="66"/>
  <c r="V166" i="66"/>
  <c r="S152" i="66"/>
  <c r="R80" i="66"/>
  <c r="Y152" i="66"/>
  <c r="V160" i="66"/>
  <c r="Q193" i="66"/>
  <c r="R81" i="66"/>
  <c r="R213" i="66"/>
  <c r="W189" i="66"/>
  <c r="Q206" i="66"/>
  <c r="W143" i="66"/>
  <c r="Y179" i="66"/>
  <c r="Q196" i="66"/>
  <c r="S186" i="66"/>
  <c r="R204" i="66"/>
  <c r="Q217" i="66"/>
  <c r="Q218" i="66"/>
  <c r="R191" i="66"/>
  <c r="Q205" i="66"/>
  <c r="Q220" i="66"/>
  <c r="Q224" i="66"/>
  <c r="Q191" i="66"/>
  <c r="W160" i="66"/>
  <c r="S143" i="66"/>
  <c r="S179" i="66"/>
  <c r="Y33" i="66"/>
  <c r="Q216" i="66"/>
  <c r="R222" i="66"/>
  <c r="T143" i="66"/>
  <c r="Q209" i="66"/>
  <c r="Q81" i="66"/>
  <c r="W186" i="66"/>
  <c r="S160" i="66"/>
  <c r="V189" i="66"/>
  <c r="Q204" i="66"/>
  <c r="X143" i="66"/>
  <c r="T179" i="66"/>
  <c r="X160" i="66"/>
  <c r="Q198" i="66"/>
  <c r="W179" i="66"/>
  <c r="V186" i="66"/>
  <c r="Q80" i="66"/>
  <c r="T166" i="66"/>
  <c r="R217" i="66"/>
  <c r="X179" i="66"/>
  <c r="Q202" i="66"/>
  <c r="Q219" i="66"/>
  <c r="R85" i="66"/>
  <c r="W152" i="66"/>
  <c r="R215" i="66"/>
  <c r="Y32" i="66"/>
  <c r="R203" i="66"/>
  <c r="U152" i="66"/>
  <c r="U189" i="66"/>
  <c r="R197" i="66"/>
  <c r="R216" i="66"/>
  <c r="T32" i="66"/>
  <c r="Q200" i="66"/>
  <c r="V152" i="66"/>
  <c r="X186" i="66"/>
  <c r="T152" i="66"/>
  <c r="Q195" i="66"/>
  <c r="R192" i="66"/>
  <c r="R201" i="66"/>
  <c r="U186" i="66"/>
  <c r="Q208" i="66"/>
  <c r="Q85" i="66"/>
  <c r="Q192" i="66"/>
  <c r="Q223" i="66"/>
  <c r="V33" i="66"/>
  <c r="X33" i="66"/>
  <c r="Y89" i="66"/>
  <c r="Q199" i="66"/>
  <c r="T33" i="66"/>
  <c r="R220" i="66"/>
  <c r="S32" i="66"/>
  <c r="R219" i="66"/>
  <c r="Y160" i="66"/>
  <c r="Q210" i="66"/>
  <c r="Q203" i="66"/>
  <c r="R224" i="66"/>
  <c r="U33" i="66"/>
  <c r="X189" i="66"/>
  <c r="R202" i="66"/>
  <c r="Q194" i="66"/>
  <c r="Q201" i="66"/>
  <c r="U166" i="66"/>
  <c r="Y88" i="66"/>
  <c r="T189" i="66"/>
  <c r="U32" i="66"/>
  <c r="R206" i="66"/>
  <c r="W166" i="66"/>
  <c r="Q13" i="66"/>
  <c r="S189" i="66"/>
  <c r="R86" i="66"/>
  <c r="R214" i="66"/>
  <c r="V143" i="66"/>
  <c r="R205" i="66"/>
  <c r="R207" i="66"/>
  <c r="Q222" i="66"/>
  <c r="Q86" i="66"/>
  <c r="R199" i="66"/>
  <c r="Y166" i="66"/>
  <c r="V179" i="66"/>
  <c r="Q213" i="66"/>
  <c r="W33" i="66"/>
  <c r="Q14" i="66"/>
  <c r="R221" i="66"/>
  <c r="R208" i="66"/>
  <c r="V32" i="66"/>
  <c r="R195" i="66"/>
  <c r="R193" i="66"/>
  <c r="N302" i="96" l="1"/>
  <c r="N310" i="96" s="1"/>
  <c r="N302" i="98"/>
  <c r="N310" i="98" s="1"/>
  <c r="F302" i="93"/>
  <c r="F310" i="93" s="1"/>
  <c r="F302" i="62"/>
  <c r="F310" i="62" s="1"/>
  <c r="F302" i="95"/>
  <c r="F310" i="95" s="1"/>
  <c r="H302" i="97"/>
  <c r="H310" i="97" s="1"/>
  <c r="H69" i="62"/>
  <c r="H244" i="62" s="1"/>
  <c r="H302" i="96"/>
  <c r="H310" i="96" s="1"/>
  <c r="H302" i="62"/>
  <c r="H310" i="62" s="1"/>
  <c r="H302" i="94"/>
  <c r="H310" i="94" s="1"/>
  <c r="H302" i="98"/>
  <c r="H310" i="98" s="1"/>
  <c r="H302" i="95"/>
  <c r="H310" i="95" s="1"/>
  <c r="H302" i="93"/>
  <c r="H310" i="93" s="1"/>
  <c r="L302" i="96"/>
  <c r="L310" i="96" s="1"/>
  <c r="L302" i="94"/>
  <c r="L310" i="94" s="1"/>
  <c r="B280" i="98"/>
  <c r="B286" i="98"/>
  <c r="B281" i="98"/>
  <c r="A282" i="98"/>
  <c r="A286" i="98"/>
  <c r="B283" i="98"/>
  <c r="B287" i="98"/>
  <c r="A283" i="98"/>
  <c r="A287" i="98"/>
  <c r="A280" i="98"/>
  <c r="A281" i="98"/>
  <c r="A285" i="98"/>
  <c r="A284" i="98"/>
  <c r="B282" i="98"/>
  <c r="B285" i="98"/>
  <c r="B284" i="98"/>
  <c r="B279" i="98"/>
  <c r="A279" i="98"/>
  <c r="A264" i="98"/>
  <c r="B272" i="98"/>
  <c r="A269" i="98"/>
  <c r="B276" i="98"/>
  <c r="A267" i="98"/>
  <c r="B261" i="98"/>
  <c r="B273" i="98"/>
  <c r="A258" i="98"/>
  <c r="B263" i="98"/>
  <c r="A270" i="98"/>
  <c r="A260" i="98"/>
  <c r="B274" i="98"/>
  <c r="B265" i="98"/>
  <c r="B270" i="98"/>
  <c r="A272" i="98"/>
  <c r="B258" i="98"/>
  <c r="A265" i="98"/>
  <c r="B275" i="98"/>
  <c r="A276" i="98"/>
  <c r="A261" i="98"/>
  <c r="A259" i="98"/>
  <c r="B260" i="98"/>
  <c r="B268" i="98"/>
  <c r="A266" i="98"/>
  <c r="A274" i="98"/>
  <c r="B264" i="98"/>
  <c r="A262" i="98"/>
  <c r="B266" i="98"/>
  <c r="A263" i="98"/>
  <c r="B259" i="98"/>
  <c r="B269" i="98"/>
  <c r="B271" i="98"/>
  <c r="B262" i="98"/>
  <c r="B267" i="98"/>
  <c r="A275" i="98"/>
  <c r="A273" i="98"/>
  <c r="A271" i="98"/>
  <c r="A268" i="98"/>
  <c r="B111" i="98"/>
  <c r="A111" i="98"/>
  <c r="A104" i="98"/>
  <c r="B104" i="98"/>
  <c r="B280" i="97"/>
  <c r="B286" i="97"/>
  <c r="B281" i="97"/>
  <c r="A282" i="97"/>
  <c r="A286" i="97"/>
  <c r="B283" i="97"/>
  <c r="B287" i="97"/>
  <c r="A283" i="97"/>
  <c r="A287" i="97"/>
  <c r="A280" i="97"/>
  <c r="A281" i="97"/>
  <c r="A285" i="97"/>
  <c r="A284" i="97"/>
  <c r="B282" i="97"/>
  <c r="B285" i="97"/>
  <c r="B284" i="97"/>
  <c r="B279" i="97"/>
  <c r="A279" i="97"/>
  <c r="A264" i="97"/>
  <c r="B272" i="97"/>
  <c r="A269" i="97"/>
  <c r="B276" i="97"/>
  <c r="A267" i="97"/>
  <c r="B261" i="97"/>
  <c r="B273" i="97"/>
  <c r="A258" i="97"/>
  <c r="B263" i="97"/>
  <c r="A270" i="97"/>
  <c r="A260" i="97"/>
  <c r="B274" i="97"/>
  <c r="B265" i="97"/>
  <c r="B270" i="97"/>
  <c r="A272" i="97"/>
  <c r="B258" i="97"/>
  <c r="A265" i="97"/>
  <c r="B275" i="97"/>
  <c r="A276" i="97"/>
  <c r="A261" i="97"/>
  <c r="A259" i="97"/>
  <c r="B260" i="97"/>
  <c r="B268" i="97"/>
  <c r="A266" i="97"/>
  <c r="A274" i="97"/>
  <c r="B264" i="97"/>
  <c r="A262" i="97"/>
  <c r="B266" i="97"/>
  <c r="A263" i="97"/>
  <c r="B259" i="97"/>
  <c r="B269" i="97"/>
  <c r="B271" i="97"/>
  <c r="B262" i="97"/>
  <c r="B267" i="97"/>
  <c r="A275" i="97"/>
  <c r="A273" i="97"/>
  <c r="A271" i="97"/>
  <c r="A268" i="97"/>
  <c r="A111" i="97"/>
  <c r="B111" i="97"/>
  <c r="A104" i="97"/>
  <c r="B104" i="97"/>
  <c r="B280" i="96"/>
  <c r="B286" i="96"/>
  <c r="B281" i="96"/>
  <c r="A282" i="96"/>
  <c r="A286" i="96"/>
  <c r="B283" i="96"/>
  <c r="B287" i="96"/>
  <c r="A283" i="96"/>
  <c r="A287" i="96"/>
  <c r="A280" i="96"/>
  <c r="A281" i="96"/>
  <c r="A285" i="96"/>
  <c r="A284" i="96"/>
  <c r="B282" i="96"/>
  <c r="B285" i="96"/>
  <c r="B284" i="96"/>
  <c r="B279" i="96"/>
  <c r="A279" i="96"/>
  <c r="A264" i="96"/>
  <c r="B272" i="96"/>
  <c r="A269" i="96"/>
  <c r="B276" i="96"/>
  <c r="A267" i="96"/>
  <c r="B261" i="96"/>
  <c r="B273" i="96"/>
  <c r="A258" i="96"/>
  <c r="B263" i="96"/>
  <c r="A270" i="96"/>
  <c r="A260" i="96"/>
  <c r="B274" i="96"/>
  <c r="B265" i="96"/>
  <c r="B270" i="96"/>
  <c r="A272" i="96"/>
  <c r="B258" i="96"/>
  <c r="A265" i="96"/>
  <c r="B275" i="96"/>
  <c r="A276" i="96"/>
  <c r="A261" i="96"/>
  <c r="A259" i="96"/>
  <c r="B260" i="96"/>
  <c r="B268" i="96"/>
  <c r="A266" i="96"/>
  <c r="A274" i="96"/>
  <c r="B264" i="96"/>
  <c r="A262" i="96"/>
  <c r="B266" i="96"/>
  <c r="A263" i="96"/>
  <c r="B259" i="96"/>
  <c r="B269" i="96"/>
  <c r="B271" i="96"/>
  <c r="B262" i="96"/>
  <c r="B267" i="96"/>
  <c r="A275" i="96"/>
  <c r="A273" i="96"/>
  <c r="A271" i="96"/>
  <c r="A268" i="96"/>
  <c r="B111" i="96"/>
  <c r="A111" i="96"/>
  <c r="B104" i="96"/>
  <c r="A104" i="96"/>
  <c r="B280" i="95"/>
  <c r="B286" i="95"/>
  <c r="B281" i="95"/>
  <c r="A282" i="95"/>
  <c r="A286" i="95"/>
  <c r="B283" i="95"/>
  <c r="B287" i="95"/>
  <c r="A283" i="95"/>
  <c r="A287" i="95"/>
  <c r="A280" i="95"/>
  <c r="A281" i="95"/>
  <c r="A285" i="95"/>
  <c r="A284" i="95"/>
  <c r="B282" i="95"/>
  <c r="B285" i="95"/>
  <c r="B284" i="95"/>
  <c r="B279" i="95"/>
  <c r="A279" i="95"/>
  <c r="A264" i="95"/>
  <c r="B272" i="95"/>
  <c r="A269" i="95"/>
  <c r="B276" i="95"/>
  <c r="A267" i="95"/>
  <c r="B261" i="95"/>
  <c r="B273" i="95"/>
  <c r="A258" i="95"/>
  <c r="B263" i="95"/>
  <c r="A270" i="95"/>
  <c r="A260" i="95"/>
  <c r="B274" i="95"/>
  <c r="B265" i="95"/>
  <c r="B270" i="95"/>
  <c r="A272" i="95"/>
  <c r="B258" i="95"/>
  <c r="A265" i="95"/>
  <c r="B275" i="95"/>
  <c r="A276" i="95"/>
  <c r="A261" i="95"/>
  <c r="A259" i="95"/>
  <c r="B260" i="95"/>
  <c r="B268" i="95"/>
  <c r="A266" i="95"/>
  <c r="A274" i="95"/>
  <c r="B264" i="95"/>
  <c r="A262" i="95"/>
  <c r="B266" i="95"/>
  <c r="A263" i="95"/>
  <c r="B259" i="95"/>
  <c r="B269" i="95"/>
  <c r="B271" i="95"/>
  <c r="B262" i="95"/>
  <c r="B267" i="95"/>
  <c r="A275" i="95"/>
  <c r="A273" i="95"/>
  <c r="A271" i="95"/>
  <c r="A268" i="95"/>
  <c r="B111" i="95"/>
  <c r="A111" i="95"/>
  <c r="B104" i="95"/>
  <c r="A104" i="95"/>
  <c r="B280" i="94"/>
  <c r="B286" i="94"/>
  <c r="B281" i="94"/>
  <c r="B283" i="94"/>
  <c r="B287" i="94"/>
  <c r="B282" i="94"/>
  <c r="B285" i="94"/>
  <c r="B284" i="94"/>
  <c r="B279" i="94"/>
  <c r="A282" i="94"/>
  <c r="A286" i="94"/>
  <c r="A283" i="94"/>
  <c r="A287" i="94"/>
  <c r="A280" i="94"/>
  <c r="A281" i="94"/>
  <c r="A285" i="94"/>
  <c r="A284" i="94"/>
  <c r="A279" i="94"/>
  <c r="B272" i="94"/>
  <c r="B276" i="94"/>
  <c r="B261" i="94"/>
  <c r="B273" i="94"/>
  <c r="B263" i="94"/>
  <c r="B274" i="94"/>
  <c r="B265" i="94"/>
  <c r="B270" i="94"/>
  <c r="B258" i="94"/>
  <c r="B275" i="94"/>
  <c r="B260" i="94"/>
  <c r="B268" i="94"/>
  <c r="B264" i="94"/>
  <c r="B266" i="94"/>
  <c r="B259" i="94"/>
  <c r="B269" i="94"/>
  <c r="B271" i="94"/>
  <c r="B262" i="94"/>
  <c r="B267" i="94"/>
  <c r="A276" i="94"/>
  <c r="A264" i="94"/>
  <c r="A269" i="94"/>
  <c r="A267" i="94"/>
  <c r="A258" i="94"/>
  <c r="A270" i="94"/>
  <c r="A260" i="94"/>
  <c r="A272" i="94"/>
  <c r="A265" i="94"/>
  <c r="A261" i="94"/>
  <c r="A259" i="94"/>
  <c r="A266" i="94"/>
  <c r="A274" i="94"/>
  <c r="A262" i="94"/>
  <c r="A263" i="94"/>
  <c r="A275" i="94"/>
  <c r="A273" i="94"/>
  <c r="A271" i="94"/>
  <c r="A268" i="94"/>
  <c r="B111" i="94"/>
  <c r="A111" i="94"/>
  <c r="B104" i="94"/>
  <c r="A104" i="94"/>
  <c r="B280" i="93"/>
  <c r="B286" i="93"/>
  <c r="B281" i="93"/>
  <c r="B283" i="93"/>
  <c r="B287" i="93"/>
  <c r="B282" i="93"/>
  <c r="B285" i="93"/>
  <c r="B284" i="93"/>
  <c r="B279" i="93"/>
  <c r="A282" i="93"/>
  <c r="A286" i="93"/>
  <c r="A283" i="93"/>
  <c r="A287" i="93"/>
  <c r="A280" i="93"/>
  <c r="A281" i="93"/>
  <c r="A285" i="93"/>
  <c r="A284" i="93"/>
  <c r="A279" i="93"/>
  <c r="B272" i="93"/>
  <c r="B261" i="93"/>
  <c r="B273" i="93"/>
  <c r="B263" i="93"/>
  <c r="B274" i="93"/>
  <c r="B265" i="93"/>
  <c r="B270" i="93"/>
  <c r="B258" i="93"/>
  <c r="B275" i="93"/>
  <c r="B260" i="93"/>
  <c r="B268" i="93"/>
  <c r="B264" i="93"/>
  <c r="B266" i="93"/>
  <c r="B259" i="93"/>
  <c r="B269" i="93"/>
  <c r="B271" i="93"/>
  <c r="B262" i="93"/>
  <c r="B267" i="93"/>
  <c r="A264" i="93"/>
  <c r="A269" i="93"/>
  <c r="A267" i="93"/>
  <c r="A258" i="93"/>
  <c r="A270" i="93"/>
  <c r="A260" i="93"/>
  <c r="A272" i="93"/>
  <c r="A265" i="93"/>
  <c r="A261" i="93"/>
  <c r="A259" i="93"/>
  <c r="A266" i="93"/>
  <c r="A274" i="93"/>
  <c r="A262" i="93"/>
  <c r="A263" i="93"/>
  <c r="A275" i="93"/>
  <c r="A273" i="93"/>
  <c r="A271" i="93"/>
  <c r="A268" i="93"/>
  <c r="B111" i="93"/>
  <c r="A111" i="93"/>
  <c r="A104" i="93"/>
  <c r="B104" i="93"/>
  <c r="B280" i="62"/>
  <c r="B286" i="62"/>
  <c r="B281" i="62"/>
  <c r="B283" i="62"/>
  <c r="B287" i="62"/>
  <c r="B282" i="62"/>
  <c r="B285" i="62"/>
  <c r="B284" i="62"/>
  <c r="B279" i="62"/>
  <c r="A282" i="62"/>
  <c r="A286" i="62"/>
  <c r="A283" i="62"/>
  <c r="A287" i="62"/>
  <c r="A280" i="62"/>
  <c r="A281" i="62"/>
  <c r="A285" i="62"/>
  <c r="A284" i="62"/>
  <c r="A279" i="62"/>
  <c r="B272" i="62"/>
  <c r="B276" i="62"/>
  <c r="B261" i="62"/>
  <c r="B273" i="62"/>
  <c r="B263" i="62"/>
  <c r="B274" i="62"/>
  <c r="B265" i="62"/>
  <c r="B270" i="62"/>
  <c r="B258" i="62"/>
  <c r="B275" i="62"/>
  <c r="B260" i="62"/>
  <c r="B268" i="62"/>
  <c r="B264" i="62"/>
  <c r="B266" i="62"/>
  <c r="B259" i="62"/>
  <c r="B269" i="62"/>
  <c r="B271" i="62"/>
  <c r="B262" i="62"/>
  <c r="B267" i="62"/>
  <c r="A264" i="62"/>
  <c r="A269" i="62"/>
  <c r="A267" i="62"/>
  <c r="A258" i="62"/>
  <c r="A270" i="62"/>
  <c r="A260" i="62"/>
  <c r="A272" i="62"/>
  <c r="A265" i="62"/>
  <c r="A276" i="62"/>
  <c r="A261" i="62"/>
  <c r="A259" i="62"/>
  <c r="A266" i="62"/>
  <c r="A274" i="62"/>
  <c r="A262" i="62"/>
  <c r="A263" i="62"/>
  <c r="A275" i="62"/>
  <c r="A273" i="62"/>
  <c r="A271" i="62"/>
  <c r="A268" i="62"/>
  <c r="B111" i="62"/>
  <c r="B104" i="62"/>
  <c r="A111" i="62"/>
  <c r="A104" i="62"/>
  <c r="B276" i="93"/>
  <c r="B16" i="97"/>
  <c r="B16" i="93"/>
  <c r="B16" i="95"/>
  <c r="B16" i="98"/>
  <c r="B16" i="94"/>
  <c r="B16" i="62"/>
  <c r="B16" i="96"/>
  <c r="B47" i="96"/>
  <c r="B47" i="97"/>
  <c r="B47" i="94"/>
  <c r="B47" i="95"/>
  <c r="B47" i="98"/>
  <c r="B47" i="93"/>
  <c r="B47" i="62"/>
  <c r="A46" i="97"/>
  <c r="A46" i="96"/>
  <c r="A46" i="93"/>
  <c r="A46" i="94"/>
  <c r="A46" i="95"/>
  <c r="A46" i="98"/>
  <c r="A46" i="62"/>
  <c r="B46" i="98"/>
  <c r="B46" i="96"/>
  <c r="B46" i="95"/>
  <c r="B46" i="97"/>
  <c r="B46" i="94"/>
  <c r="B46" i="93"/>
  <c r="B46" i="62"/>
  <c r="B45" i="97"/>
  <c r="B45" i="98"/>
  <c r="B45" i="95"/>
  <c r="B45" i="96"/>
  <c r="B45" i="93"/>
  <c r="B45" i="94"/>
  <c r="B45" i="62"/>
  <c r="A276" i="93"/>
  <c r="A16" i="95"/>
  <c r="A16" i="98"/>
  <c r="A16" i="62"/>
  <c r="A16" i="93"/>
  <c r="A16" i="94"/>
  <c r="A16" i="97"/>
  <c r="A16" i="96"/>
  <c r="A47" i="62"/>
  <c r="A47" i="95"/>
  <c r="A47" i="97"/>
  <c r="A47" i="98"/>
  <c r="A47" i="93"/>
  <c r="A47" i="96"/>
  <c r="A47" i="94"/>
  <c r="A15" i="95"/>
  <c r="A15" i="97"/>
  <c r="A15" i="62"/>
  <c r="A15" i="93"/>
  <c r="A15" i="94"/>
  <c r="A15" i="98"/>
  <c r="A15" i="96"/>
  <c r="A45" i="98"/>
  <c r="A45" i="97"/>
  <c r="A45" i="95"/>
  <c r="A45" i="93"/>
  <c r="A45" i="94"/>
  <c r="A45" i="96"/>
  <c r="A45" i="62"/>
  <c r="E308" i="97" l="1"/>
  <c r="O308" i="97"/>
  <c r="I308" i="97"/>
  <c r="G308" i="97"/>
  <c r="K308" i="97"/>
  <c r="M308" i="97"/>
  <c r="O305" i="97"/>
  <c r="G305" i="97"/>
  <c r="K305" i="97"/>
  <c r="I305" i="97"/>
  <c r="M305" i="97"/>
  <c r="E305" i="97"/>
  <c r="O304" i="97"/>
  <c r="K304" i="97"/>
  <c r="E304" i="97"/>
  <c r="G304" i="97"/>
  <c r="M304" i="97"/>
  <c r="I304" i="97"/>
  <c r="E306" i="97"/>
  <c r="I306" i="97"/>
  <c r="K306" i="97"/>
  <c r="G306" i="97"/>
  <c r="M306" i="97"/>
  <c r="O306" i="97"/>
  <c r="G307" i="97"/>
  <c r="M307" i="97"/>
  <c r="E307" i="97"/>
  <c r="O307" i="97"/>
  <c r="K307" i="97"/>
  <c r="I307" i="97"/>
  <c r="S188" i="66"/>
  <c r="U185" i="66"/>
  <c r="S102" i="66"/>
  <c r="V224" i="66"/>
  <c r="Y142" i="66"/>
  <c r="V142" i="66"/>
  <c r="X124" i="66"/>
  <c r="V84" i="66"/>
  <c r="Y102" i="66"/>
  <c r="V188" i="66"/>
  <c r="U90" i="66"/>
  <c r="W224" i="66"/>
  <c r="Y77" i="66"/>
  <c r="T188" i="66"/>
  <c r="X185" i="66"/>
  <c r="W142" i="66"/>
  <c r="V102" i="66"/>
  <c r="U178" i="66"/>
  <c r="Y185" i="66"/>
  <c r="U224" i="66"/>
  <c r="W102" i="66"/>
  <c r="U134" i="66"/>
  <c r="V210" i="66"/>
  <c r="U151" i="66"/>
  <c r="U77" i="66"/>
  <c r="T159" i="66"/>
  <c r="Y134" i="66"/>
  <c r="Y188" i="66"/>
  <c r="S142" i="66"/>
  <c r="X165" i="66"/>
  <c r="X159" i="66"/>
  <c r="X178" i="66"/>
  <c r="V134" i="66"/>
  <c r="Y151" i="66"/>
  <c r="X188" i="66"/>
  <c r="U210" i="66"/>
  <c r="X142" i="66"/>
  <c r="U188" i="66"/>
  <c r="T102" i="66"/>
  <c r="V77" i="66"/>
  <c r="S185" i="66"/>
  <c r="V124" i="66"/>
  <c r="Y210" i="66"/>
  <c r="Y84" i="66"/>
  <c r="S124" i="66"/>
  <c r="T124" i="66"/>
  <c r="W159" i="66"/>
  <c r="S165" i="66"/>
  <c r="Y224" i="66"/>
  <c r="U84" i="66"/>
  <c r="X84" i="66"/>
  <c r="X210" i="66"/>
  <c r="X134" i="66"/>
  <c r="W90" i="66"/>
  <c r="Y159" i="66"/>
  <c r="X151" i="66"/>
  <c r="S134" i="66"/>
  <c r="T224" i="66"/>
  <c r="S224" i="66"/>
  <c r="V90" i="66"/>
  <c r="W77" i="66"/>
  <c r="X224" i="66"/>
  <c r="T77" i="66"/>
  <c r="W151" i="66"/>
  <c r="S178" i="66"/>
  <c r="V178" i="66"/>
  <c r="V159" i="66"/>
  <c r="W188" i="66"/>
  <c r="U165" i="66"/>
  <c r="X102" i="66"/>
  <c r="Y165" i="66"/>
  <c r="Y178" i="66"/>
  <c r="S84" i="66"/>
  <c r="V151" i="66"/>
  <c r="Y124" i="66"/>
  <c r="T84" i="66"/>
  <c r="T142" i="66"/>
  <c r="U142" i="66"/>
  <c r="W84" i="66"/>
  <c r="W210" i="66"/>
  <c r="T210" i="66"/>
  <c r="W134" i="66"/>
  <c r="U159" i="66"/>
  <c r="V185" i="66"/>
  <c r="T90" i="66"/>
  <c r="T165" i="66"/>
  <c r="V165" i="66"/>
  <c r="U102" i="66"/>
  <c r="T185" i="66"/>
  <c r="U124" i="66"/>
  <c r="Y90" i="66"/>
  <c r="X77" i="66"/>
  <c r="S210" i="66"/>
  <c r="T134" i="66"/>
  <c r="W124" i="66"/>
  <c r="X90" i="66"/>
  <c r="S151" i="66"/>
  <c r="S77" i="66"/>
  <c r="S90" i="66"/>
  <c r="T151" i="66"/>
  <c r="W178" i="66"/>
  <c r="W185" i="66"/>
  <c r="W165" i="66"/>
  <c r="S159" i="66"/>
  <c r="T178" i="66"/>
  <c r="C147" i="62" l="1"/>
  <c r="C147" i="95"/>
  <c r="C147" i="93"/>
  <c r="C147" i="98"/>
  <c r="C276" i="93"/>
  <c r="C187" i="94"/>
  <c r="C147" i="96"/>
  <c r="C147" i="94"/>
  <c r="C147" i="97"/>
  <c r="I147" i="94" l="1"/>
  <c r="K147" i="94"/>
  <c r="M147" i="94"/>
  <c r="E147" i="94"/>
  <c r="O147" i="94"/>
  <c r="G147" i="94"/>
  <c r="M147" i="98"/>
  <c r="I147" i="98"/>
  <c r="E147" i="98"/>
  <c r="O147" i="98"/>
  <c r="K147" i="98"/>
  <c r="G147" i="98"/>
  <c r="M147" i="96"/>
  <c r="I147" i="96"/>
  <c r="O147" i="96"/>
  <c r="K147" i="96"/>
  <c r="E147" i="96"/>
  <c r="G147" i="96"/>
  <c r="I147" i="93"/>
  <c r="E147" i="93"/>
  <c r="K147" i="93"/>
  <c r="G147" i="93"/>
  <c r="M147" i="93"/>
  <c r="O147" i="93"/>
  <c r="O187" i="94"/>
  <c r="E187" i="94"/>
  <c r="K187" i="94"/>
  <c r="I187" i="94"/>
  <c r="M187" i="94"/>
  <c r="G187" i="94"/>
  <c r="M147" i="95"/>
  <c r="E147" i="95"/>
  <c r="O147" i="95"/>
  <c r="G147" i="95"/>
  <c r="I147" i="95"/>
  <c r="K147" i="95"/>
  <c r="M147" i="97"/>
  <c r="I147" i="97"/>
  <c r="E147" i="97"/>
  <c r="O147" i="97"/>
  <c r="K147" i="97"/>
  <c r="G147" i="97"/>
  <c r="G276" i="93"/>
  <c r="K276" i="93"/>
  <c r="O276" i="93"/>
  <c r="E276" i="93"/>
  <c r="I276" i="93"/>
  <c r="M276" i="93"/>
  <c r="M147" i="62"/>
  <c r="O147" i="62"/>
  <c r="I147" i="62"/>
  <c r="E147" i="62"/>
  <c r="K147" i="62"/>
  <c r="G147" i="62"/>
  <c r="C17" i="11"/>
  <c r="C16" i="11"/>
  <c r="C18" i="11"/>
  <c r="A6" i="11"/>
  <c r="R212" i="66"/>
  <c r="C20" i="11"/>
  <c r="A3" i="11"/>
  <c r="C19" i="11"/>
  <c r="C21" i="11"/>
  <c r="O292" i="62" l="1"/>
  <c r="O62" i="62"/>
  <c r="O250" i="62"/>
  <c r="O3" i="62"/>
  <c r="O128" i="62"/>
  <c r="O168" i="62"/>
  <c r="O86" i="62"/>
  <c r="C13" i="11"/>
  <c r="O209" i="62"/>
  <c r="O62" i="93"/>
  <c r="O250" i="93"/>
  <c r="O168" i="93"/>
  <c r="O3" i="93"/>
  <c r="O292" i="93"/>
  <c r="O209" i="93"/>
  <c r="O128" i="93"/>
  <c r="O86" i="93"/>
  <c r="O292" i="94"/>
  <c r="O3" i="94"/>
  <c r="O168" i="94"/>
  <c r="O209" i="94"/>
  <c r="O128" i="94"/>
  <c r="O86" i="94"/>
  <c r="O62" i="94"/>
  <c r="O250" i="94"/>
  <c r="N77" i="63"/>
  <c r="O126" i="97"/>
  <c r="O126" i="62"/>
  <c r="O207" i="98"/>
  <c r="O290" i="62"/>
  <c r="O84" i="95"/>
  <c r="O248" i="94"/>
  <c r="O84" i="62"/>
  <c r="O290" i="97"/>
  <c r="N20" i="65"/>
  <c r="O166" i="95"/>
  <c r="O207" i="93"/>
  <c r="O166" i="94"/>
  <c r="O290" i="96"/>
  <c r="O1" i="62"/>
  <c r="O290" i="95"/>
  <c r="O1" i="98"/>
  <c r="O126" i="94"/>
  <c r="O248" i="96"/>
  <c r="O60" i="62"/>
  <c r="O290" i="98"/>
  <c r="O84" i="93"/>
  <c r="N2" i="64"/>
  <c r="O1" i="93"/>
  <c r="N1" i="63"/>
  <c r="O60" i="95"/>
  <c r="O166" i="93"/>
  <c r="N39" i="63"/>
  <c r="O60" i="97"/>
  <c r="O248" i="97"/>
  <c r="O290" i="94"/>
  <c r="O1" i="97"/>
  <c r="O207" i="97"/>
  <c r="O84" i="94"/>
  <c r="O166" i="98"/>
  <c r="O60" i="94"/>
  <c r="O84" i="98"/>
  <c r="O166" i="97"/>
  <c r="O207" i="62"/>
  <c r="O126" i="93"/>
  <c r="O248" i="62"/>
  <c r="O60" i="98"/>
  <c r="O84" i="96"/>
  <c r="O60" i="96"/>
  <c r="O60" i="93"/>
  <c r="O126" i="98"/>
  <c r="O207" i="94"/>
  <c r="O207" i="95"/>
  <c r="O1" i="95"/>
  <c r="O1" i="94"/>
  <c r="O166" i="96"/>
  <c r="O248" i="95"/>
  <c r="Y1" i="66"/>
  <c r="O248" i="98"/>
  <c r="O126" i="95"/>
  <c r="O126" i="96"/>
  <c r="O290" i="93"/>
  <c r="O84" i="97"/>
  <c r="O248" i="93"/>
  <c r="O1" i="96"/>
  <c r="O166" i="62"/>
  <c r="O207" i="96"/>
  <c r="O209" i="97"/>
  <c r="O3" i="97"/>
  <c r="O62" i="97"/>
  <c r="O128" i="97"/>
  <c r="O168" i="97"/>
  <c r="O86" i="97"/>
  <c r="O250" i="97"/>
  <c r="O292" i="97"/>
  <c r="O291" i="96"/>
  <c r="O61" i="98"/>
  <c r="O61" i="93"/>
  <c r="O127" i="98"/>
  <c r="O127" i="97"/>
  <c r="O85" i="62"/>
  <c r="O291" i="94"/>
  <c r="O208" i="97"/>
  <c r="O61" i="95"/>
  <c r="O291" i="98"/>
  <c r="O61" i="97"/>
  <c r="O208" i="98"/>
  <c r="O291" i="93"/>
  <c r="O167" i="93"/>
  <c r="O291" i="97"/>
  <c r="O167" i="95"/>
  <c r="O208" i="96"/>
  <c r="O61" i="94"/>
  <c r="O208" i="62"/>
  <c r="O249" i="94"/>
  <c r="O127" i="96"/>
  <c r="O85" i="94"/>
  <c r="O127" i="62"/>
  <c r="O249" i="98"/>
  <c r="O61" i="96"/>
  <c r="O2" i="96"/>
  <c r="O249" i="95"/>
  <c r="O85" i="96"/>
  <c r="O127" i="93"/>
  <c r="O85" i="98"/>
  <c r="O2" i="94"/>
  <c r="O85" i="93"/>
  <c r="O2" i="98"/>
  <c r="O167" i="62"/>
  <c r="O208" i="95"/>
  <c r="O61" i="62"/>
  <c r="O2" i="93"/>
  <c r="O167" i="97"/>
  <c r="O208" i="93"/>
  <c r="O127" i="94"/>
  <c r="O2" i="97"/>
  <c r="O249" i="62"/>
  <c r="O208" i="94"/>
  <c r="O2" i="95"/>
  <c r="O291" i="95"/>
  <c r="O249" i="97"/>
  <c r="O167" i="98"/>
  <c r="O127" i="95"/>
  <c r="O85" i="97"/>
  <c r="O85" i="95"/>
  <c r="O2" i="62"/>
  <c r="O167" i="96"/>
  <c r="O249" i="96"/>
  <c r="O249" i="93"/>
  <c r="O167" i="94"/>
  <c r="O291" i="62"/>
  <c r="O292" i="96"/>
  <c r="O250" i="96"/>
  <c r="O3" i="96"/>
  <c r="O62" i="96"/>
  <c r="O209" i="96"/>
  <c r="O86" i="96"/>
  <c r="O168" i="96"/>
  <c r="O128" i="96"/>
  <c r="O292" i="95"/>
  <c r="O209" i="95"/>
  <c r="O3" i="95"/>
  <c r="O86" i="95"/>
  <c r="O168" i="95"/>
  <c r="O250" i="95"/>
  <c r="O62" i="95"/>
  <c r="O128" i="95"/>
  <c r="T172" i="66"/>
  <c r="X73" i="66"/>
  <c r="U13" i="66"/>
  <c r="U100" i="66"/>
  <c r="T101" i="66"/>
  <c r="S118" i="66"/>
  <c r="T92" i="66"/>
  <c r="V93" i="66"/>
  <c r="T75" i="66"/>
  <c r="X22" i="66"/>
  <c r="V215" i="66"/>
  <c r="U223" i="66"/>
  <c r="X205" i="66"/>
  <c r="T94" i="66"/>
  <c r="V171" i="66"/>
  <c r="U53" i="66"/>
  <c r="W118" i="66"/>
  <c r="W96" i="66"/>
  <c r="V52" i="66"/>
  <c r="T26" i="66"/>
  <c r="T173" i="66"/>
  <c r="U25" i="66"/>
  <c r="S220" i="66"/>
  <c r="X66" i="66"/>
  <c r="U74" i="66"/>
  <c r="V24" i="66"/>
  <c r="S175" i="66"/>
  <c r="W51" i="66"/>
  <c r="T14" i="66"/>
  <c r="U204" i="66"/>
  <c r="W10" i="66"/>
  <c r="T108" i="66"/>
  <c r="W101" i="66"/>
  <c r="U109" i="66"/>
  <c r="U51" i="66"/>
  <c r="W25" i="66"/>
  <c r="V164" i="66"/>
  <c r="W212" i="66"/>
  <c r="X198" i="66"/>
  <c r="T122" i="66"/>
  <c r="W176" i="66"/>
  <c r="X56" i="66"/>
  <c r="W200" i="66"/>
  <c r="S218" i="66"/>
  <c r="U55" i="66"/>
  <c r="S29" i="66"/>
  <c r="W174" i="66"/>
  <c r="T99" i="66"/>
  <c r="T67" i="66"/>
  <c r="T31" i="66"/>
  <c r="X71" i="66"/>
  <c r="U50" i="66"/>
  <c r="T139" i="66"/>
  <c r="U54" i="66"/>
  <c r="S19" i="66"/>
  <c r="T98" i="66"/>
  <c r="W190" i="66"/>
  <c r="V204" i="66"/>
  <c r="V26" i="66"/>
  <c r="X190" i="66"/>
  <c r="X55" i="66"/>
  <c r="V21" i="66"/>
  <c r="V219" i="66"/>
  <c r="U45" i="66"/>
  <c r="W123" i="66"/>
  <c r="U197" i="66"/>
  <c r="V220" i="66"/>
  <c r="W60" i="66"/>
  <c r="V113" i="66"/>
  <c r="W206" i="66"/>
  <c r="U139" i="66"/>
  <c r="W208" i="66"/>
  <c r="V137" i="66"/>
  <c r="T55" i="66"/>
  <c r="U20" i="66"/>
  <c r="W220" i="66"/>
  <c r="V202" i="66"/>
  <c r="T120" i="66"/>
  <c r="X128" i="66"/>
  <c r="S164" i="66"/>
  <c r="W172" i="66"/>
  <c r="X61" i="66"/>
  <c r="X24" i="66"/>
  <c r="X99" i="66"/>
  <c r="X209" i="66"/>
  <c r="W191" i="66"/>
  <c r="W113" i="66"/>
  <c r="U60" i="66"/>
  <c r="V25" i="66"/>
  <c r="T221" i="66"/>
  <c r="S176" i="66"/>
  <c r="X65" i="66"/>
  <c r="T28" i="66"/>
  <c r="W30" i="66"/>
  <c r="W92" i="66"/>
  <c r="U97" i="66"/>
  <c r="W50" i="66"/>
  <c r="W58" i="66"/>
  <c r="T23" i="66"/>
  <c r="U205" i="66"/>
  <c r="U118" i="66"/>
  <c r="S105" i="66"/>
  <c r="V126" i="66"/>
  <c r="U209" i="66"/>
  <c r="V175" i="66"/>
  <c r="T65" i="66"/>
  <c r="W27" i="66"/>
  <c r="U222" i="66"/>
  <c r="T117" i="66"/>
  <c r="T95" i="66"/>
  <c r="T109" i="66"/>
  <c r="X63" i="66"/>
  <c r="X27" i="66"/>
  <c r="U198" i="66"/>
  <c r="T168" i="66"/>
  <c r="T69" i="66"/>
  <c r="S31" i="66"/>
  <c r="T68" i="66"/>
  <c r="U164" i="66"/>
  <c r="V69" i="66"/>
  <c r="X208" i="66"/>
  <c r="X204" i="66"/>
  <c r="X52" i="66"/>
  <c r="V60" i="66"/>
  <c r="V19" i="66"/>
  <c r="X123" i="66"/>
  <c r="T103" i="66"/>
  <c r="W126" i="66"/>
  <c r="X170" i="66"/>
  <c r="U200" i="66"/>
  <c r="W68" i="66"/>
  <c r="T220" i="66"/>
  <c r="S173" i="66"/>
  <c r="U98" i="66"/>
  <c r="W222" i="66"/>
  <c r="X75" i="66"/>
  <c r="U63" i="66"/>
  <c r="X21" i="66"/>
  <c r="W108" i="66"/>
  <c r="U215" i="66"/>
  <c r="X10" i="66"/>
  <c r="X18" i="66"/>
  <c r="X100" i="66"/>
  <c r="V172" i="66"/>
  <c r="W71" i="66"/>
  <c r="S122" i="66"/>
  <c r="X201" i="66"/>
  <c r="S222" i="66"/>
  <c r="S221" i="66"/>
  <c r="V208" i="66"/>
  <c r="W69" i="66"/>
  <c r="W23" i="66"/>
  <c r="V216" i="66"/>
  <c r="U175" i="66"/>
  <c r="V72" i="66"/>
  <c r="T138" i="66"/>
  <c r="W13" i="66"/>
  <c r="X137" i="66"/>
  <c r="V176" i="66"/>
  <c r="X23" i="66"/>
  <c r="S114" i="66"/>
  <c r="T106" i="66"/>
  <c r="T27" i="66"/>
  <c r="W72" i="66"/>
  <c r="S172" i="66"/>
  <c r="U123" i="66"/>
  <c r="U199" i="66"/>
  <c r="W62" i="66"/>
  <c r="X221" i="66"/>
  <c r="X206" i="66"/>
  <c r="V153" i="66"/>
  <c r="W169" i="66"/>
  <c r="U69" i="66"/>
  <c r="T74" i="66"/>
  <c r="T64" i="66"/>
  <c r="T123" i="66"/>
  <c r="W198" i="66"/>
  <c r="X177" i="66"/>
  <c r="T66" i="66"/>
  <c r="X174" i="66"/>
  <c r="S169" i="66"/>
  <c r="W67" i="66"/>
  <c r="W94" i="66"/>
  <c r="X138" i="66"/>
  <c r="T25" i="66"/>
  <c r="V101" i="66"/>
  <c r="W173" i="66"/>
  <c r="V98" i="66"/>
  <c r="U171" i="66"/>
  <c r="T153" i="66"/>
  <c r="T137" i="66"/>
  <c r="S219" i="66"/>
  <c r="W197" i="66"/>
  <c r="U73" i="66"/>
  <c r="V123" i="66"/>
  <c r="X53" i="66"/>
  <c r="V120" i="66"/>
  <c r="T19" i="66"/>
  <c r="W219" i="66"/>
  <c r="V191" i="66"/>
  <c r="X29" i="66"/>
  <c r="U113" i="66"/>
  <c r="T213" i="66"/>
  <c r="X108" i="66"/>
  <c r="V114" i="66"/>
  <c r="T57" i="66"/>
  <c r="T13" i="66"/>
  <c r="U56" i="66"/>
  <c r="X192" i="66"/>
  <c r="T18" i="66"/>
  <c r="W114" i="66"/>
  <c r="X50" i="66"/>
  <c r="S25" i="66"/>
  <c r="X214" i="66"/>
  <c r="V174" i="66"/>
  <c r="T171" i="66"/>
  <c r="X120" i="66"/>
  <c r="V95" i="66"/>
  <c r="X193" i="66"/>
  <c r="U18" i="66"/>
  <c r="W45" i="66"/>
  <c r="V118" i="66"/>
  <c r="U57" i="66"/>
  <c r="U93" i="66"/>
  <c r="S223" i="66"/>
  <c r="W209" i="66"/>
  <c r="X30" i="66"/>
  <c r="V117" i="66"/>
  <c r="W105" i="66"/>
  <c r="W63" i="66"/>
  <c r="W128" i="66"/>
  <c r="W20" i="66"/>
  <c r="U70" i="66"/>
  <c r="V92" i="66"/>
  <c r="V94" i="66"/>
  <c r="V217" i="66"/>
  <c r="U114" i="66"/>
  <c r="X196" i="66"/>
  <c r="S20" i="66"/>
  <c r="W221" i="66"/>
  <c r="V190" i="66"/>
  <c r="X96" i="66"/>
  <c r="W65" i="66"/>
  <c r="V64" i="66"/>
  <c r="T119" i="66"/>
  <c r="U153" i="66"/>
  <c r="X114" i="66"/>
  <c r="V106" i="66"/>
  <c r="T223" i="66"/>
  <c r="W138" i="66"/>
  <c r="V65" i="66"/>
  <c r="U208" i="66"/>
  <c r="V12" i="66"/>
  <c r="U28" i="66"/>
  <c r="T217" i="66"/>
  <c r="V139" i="66"/>
  <c r="V200" i="66"/>
  <c r="V71" i="66"/>
  <c r="V103" i="66"/>
  <c r="U95" i="66"/>
  <c r="W70" i="66"/>
  <c r="X97" i="66"/>
  <c r="V75" i="66"/>
  <c r="W168" i="66"/>
  <c r="U23" i="66"/>
  <c r="T174" i="66"/>
  <c r="W73" i="66"/>
  <c r="V104" i="66"/>
  <c r="T113" i="66"/>
  <c r="X212" i="66"/>
  <c r="X98" i="66"/>
  <c r="V195" i="66"/>
  <c r="V138" i="66"/>
  <c r="W52" i="66"/>
  <c r="U30" i="66"/>
  <c r="V116" i="66"/>
  <c r="V193" i="66"/>
  <c r="X117" i="66"/>
  <c r="V100" i="66"/>
  <c r="T51" i="66"/>
  <c r="W75" i="66"/>
  <c r="T164" i="66"/>
  <c r="S168" i="66"/>
  <c r="W56" i="66"/>
  <c r="T20" i="66"/>
  <c r="X59" i="66"/>
  <c r="V30" i="66"/>
  <c r="X69" i="66"/>
  <c r="X207" i="66"/>
  <c r="W100" i="66"/>
  <c r="W139" i="66"/>
  <c r="S177" i="66"/>
  <c r="U75" i="66"/>
  <c r="U117" i="66"/>
  <c r="W99" i="66"/>
  <c r="W218" i="66"/>
  <c r="U195" i="66"/>
  <c r="X215" i="66"/>
  <c r="X139" i="66"/>
  <c r="V55" i="66"/>
  <c r="W19" i="66"/>
  <c r="X222" i="66"/>
  <c r="V203" i="66"/>
  <c r="V97" i="66"/>
  <c r="U193" i="66"/>
  <c r="W54" i="66"/>
  <c r="X19" i="66"/>
  <c r="V122" i="66"/>
  <c r="U170" i="66"/>
  <c r="V59" i="66"/>
  <c r="S23" i="66"/>
  <c r="X58" i="66"/>
  <c r="U119" i="66"/>
  <c r="X119" i="66"/>
  <c r="T215" i="66"/>
  <c r="U201" i="66"/>
  <c r="X200" i="66"/>
  <c r="U177" i="66"/>
  <c r="V54" i="66"/>
  <c r="S14" i="66"/>
  <c r="W122" i="66"/>
  <c r="U220" i="66"/>
  <c r="U192" i="66"/>
  <c r="X217" i="66"/>
  <c r="U196" i="66"/>
  <c r="X54" i="66"/>
  <c r="V28" i="66"/>
  <c r="W202" i="66"/>
  <c r="T216" i="66"/>
  <c r="V128" i="66"/>
  <c r="W106" i="66"/>
  <c r="W171" i="66"/>
  <c r="T60" i="66"/>
  <c r="T218" i="66"/>
  <c r="T97" i="66"/>
  <c r="T72" i="66"/>
  <c r="X74" i="66"/>
  <c r="X28" i="66"/>
  <c r="T54" i="66"/>
  <c r="U27" i="66"/>
  <c r="W192" i="66"/>
  <c r="U207" i="66"/>
  <c r="U128" i="66"/>
  <c r="S170" i="66"/>
  <c r="T116" i="66"/>
  <c r="S174" i="66"/>
  <c r="U61" i="66"/>
  <c r="X105" i="66"/>
  <c r="V192" i="66"/>
  <c r="V196" i="66"/>
  <c r="X202" i="66"/>
  <c r="U96" i="66"/>
  <c r="U59" i="66"/>
  <c r="S24" i="66"/>
  <c r="S116" i="66"/>
  <c r="V177" i="66"/>
  <c r="U65" i="66"/>
  <c r="V109" i="66"/>
  <c r="U105" i="66"/>
  <c r="T21" i="66"/>
  <c r="U194" i="66"/>
  <c r="V31" i="66"/>
  <c r="W57" i="66"/>
  <c r="T30" i="66"/>
  <c r="S113" i="66"/>
  <c r="X118" i="66"/>
  <c r="X127" i="66"/>
  <c r="T175" i="66"/>
  <c r="U94" i="66"/>
  <c r="U176" i="66"/>
  <c r="X64" i="66"/>
  <c r="V205" i="66"/>
  <c r="V44" i="66"/>
  <c r="T118" i="66"/>
  <c r="X115" i="66"/>
  <c r="V218" i="66"/>
  <c r="X62" i="66"/>
  <c r="U26" i="66"/>
  <c r="U10" i="66"/>
  <c r="T170" i="66"/>
  <c r="X68" i="66"/>
  <c r="W201" i="66"/>
  <c r="U22" i="66"/>
  <c r="S119" i="66"/>
  <c r="X13" i="66"/>
  <c r="S120" i="66"/>
  <c r="T115" i="66"/>
  <c r="U174" i="66"/>
  <c r="W64" i="66"/>
  <c r="S27" i="66"/>
  <c r="U107" i="66"/>
  <c r="X191" i="66"/>
  <c r="T96" i="66"/>
  <c r="S13" i="66"/>
  <c r="U126" i="66"/>
  <c r="V29" i="66"/>
  <c r="V209" i="66"/>
  <c r="X25" i="66"/>
  <c r="X218" i="66"/>
  <c r="X92" i="66"/>
  <c r="T177" i="66"/>
  <c r="V67" i="66"/>
  <c r="U29" i="66"/>
  <c r="V197" i="66"/>
  <c r="X116" i="66"/>
  <c r="X216" i="66"/>
  <c r="U108" i="66"/>
  <c r="U116" i="66"/>
  <c r="U68" i="66"/>
  <c r="X31" i="66"/>
  <c r="W97" i="66"/>
  <c r="U122" i="66"/>
  <c r="U217" i="66"/>
  <c r="V198" i="66"/>
  <c r="W137" i="66"/>
  <c r="T73" i="66"/>
  <c r="W223" i="66"/>
  <c r="X219" i="66"/>
  <c r="U72" i="66"/>
  <c r="S21" i="66"/>
  <c r="U169" i="66"/>
  <c r="X95" i="66"/>
  <c r="S28" i="66"/>
  <c r="U121" i="66"/>
  <c r="W119" i="66"/>
  <c r="W95" i="66"/>
  <c r="X57" i="66"/>
  <c r="X220" i="66"/>
  <c r="V199" i="66"/>
  <c r="W31" i="66"/>
  <c r="T59" i="66"/>
  <c r="S115" i="66"/>
  <c r="W103" i="66"/>
  <c r="V63" i="66"/>
  <c r="X101" i="66"/>
  <c r="W205" i="66"/>
  <c r="X172" i="66"/>
  <c r="T61" i="66"/>
  <c r="X45" i="66"/>
  <c r="W193" i="66"/>
  <c r="W26" i="66"/>
  <c r="T107" i="66"/>
  <c r="U106" i="66"/>
  <c r="W195" i="66"/>
  <c r="W66" i="66"/>
  <c r="W164" i="66"/>
  <c r="X70" i="66"/>
  <c r="X175" i="66"/>
  <c r="W213" i="66"/>
  <c r="X197" i="66"/>
  <c r="U67" i="66"/>
  <c r="W215" i="66"/>
  <c r="X72" i="66"/>
  <c r="U138" i="66"/>
  <c r="W28" i="66"/>
  <c r="W93" i="66"/>
  <c r="T70" i="66"/>
  <c r="W109" i="66"/>
  <c r="T29" i="66"/>
  <c r="W177" i="66"/>
  <c r="T104" i="66"/>
  <c r="V107" i="66"/>
  <c r="V53" i="66"/>
  <c r="W204" i="66"/>
  <c r="V68" i="66"/>
  <c r="U137" i="66"/>
  <c r="T114" i="66"/>
  <c r="X20" i="66"/>
  <c r="W18" i="66"/>
  <c r="U218" i="66"/>
  <c r="T214" i="66"/>
  <c r="W115" i="66"/>
  <c r="V105" i="66"/>
  <c r="S22" i="66"/>
  <c r="U31" i="66"/>
  <c r="U212" i="66"/>
  <c r="U190" i="66"/>
  <c r="T12" i="66"/>
  <c r="V201" i="66"/>
  <c r="X199" i="66"/>
  <c r="U104" i="66"/>
  <c r="V58" i="66"/>
  <c r="X107" i="66"/>
  <c r="U206" i="66"/>
  <c r="V56" i="66"/>
  <c r="V212" i="66"/>
  <c r="V18" i="66"/>
  <c r="W170" i="66"/>
  <c r="X122" i="66"/>
  <c r="X109" i="66"/>
  <c r="W116" i="66"/>
  <c r="T58" i="66"/>
  <c r="V115" i="66"/>
  <c r="V127" i="66"/>
  <c r="X176" i="66"/>
  <c r="T121" i="66"/>
  <c r="T62" i="66"/>
  <c r="W127" i="66"/>
  <c r="V20" i="66"/>
  <c r="V173" i="66"/>
  <c r="X60" i="66"/>
  <c r="W207" i="66"/>
  <c r="W107" i="66"/>
  <c r="W61" i="66"/>
  <c r="T93" i="66"/>
  <c r="X126" i="66"/>
  <c r="U172" i="66"/>
  <c r="V66" i="66"/>
  <c r="U127" i="66"/>
  <c r="V23" i="66"/>
  <c r="X94" i="66"/>
  <c r="U203" i="66"/>
  <c r="V61" i="66"/>
  <c r="S26" i="66"/>
  <c r="W104" i="66"/>
  <c r="T105" i="66"/>
  <c r="V194" i="66"/>
  <c r="X213" i="66"/>
  <c r="V207" i="66"/>
  <c r="U64" i="66"/>
  <c r="X153" i="66"/>
  <c r="V214" i="66"/>
  <c r="V170" i="66"/>
  <c r="X12" i="66"/>
  <c r="V206" i="66"/>
  <c r="W153" i="66"/>
  <c r="W21" i="66"/>
  <c r="U173" i="66"/>
  <c r="V13" i="66"/>
  <c r="X67" i="66"/>
  <c r="U101" i="66"/>
  <c r="T71" i="66"/>
  <c r="U19" i="66"/>
  <c r="X103" i="66"/>
  <c r="X104" i="66"/>
  <c r="W203" i="66"/>
  <c r="X173" i="66"/>
  <c r="X106" i="66"/>
  <c r="W175" i="66"/>
  <c r="T52" i="66"/>
  <c r="T11" i="66"/>
  <c r="V119" i="66"/>
  <c r="U202" i="66"/>
  <c r="S9" i="66"/>
  <c r="U214" i="66"/>
  <c r="T50" i="66"/>
  <c r="X26" i="66"/>
  <c r="T219" i="66"/>
  <c r="V169" i="66"/>
  <c r="T56" i="66"/>
  <c r="S12" i="66"/>
  <c r="U62" i="66"/>
  <c r="X113" i="66"/>
  <c r="W117" i="66"/>
  <c r="V45" i="66"/>
  <c r="U213" i="66"/>
  <c r="V74" i="66"/>
  <c r="W74" i="66"/>
  <c r="T22" i="66"/>
  <c r="W214" i="66"/>
  <c r="V221" i="66"/>
  <c r="X195" i="66"/>
  <c r="X168" i="66"/>
  <c r="W199" i="66"/>
  <c r="U168" i="66"/>
  <c r="W55" i="66"/>
  <c r="S11" i="66"/>
  <c r="W98" i="66"/>
  <c r="W44" i="66"/>
  <c r="U44" i="66"/>
  <c r="V10" i="66"/>
  <c r="W53" i="66"/>
  <c r="W29" i="66"/>
  <c r="X93" i="66"/>
  <c r="X171" i="66"/>
  <c r="W59" i="66"/>
  <c r="W120" i="66"/>
  <c r="V62" i="66"/>
  <c r="V108" i="66"/>
  <c r="S171" i="66"/>
  <c r="T212" i="66"/>
  <c r="V223" i="66"/>
  <c r="T53" i="66"/>
  <c r="X51" i="66"/>
  <c r="S18" i="66"/>
  <c r="S104" i="66"/>
  <c r="U221" i="66"/>
  <c r="X223" i="66"/>
  <c r="X203" i="66"/>
  <c r="U92" i="66"/>
  <c r="X169" i="66"/>
  <c r="U58" i="66"/>
  <c r="V22" i="66"/>
  <c r="X121" i="66"/>
  <c r="X194" i="66"/>
  <c r="U103" i="66"/>
  <c r="V121" i="66"/>
  <c r="V57" i="66"/>
  <c r="W22" i="66"/>
  <c r="V168" i="66"/>
  <c r="W24" i="66"/>
  <c r="T169" i="66"/>
  <c r="U21" i="66"/>
  <c r="W194" i="66"/>
  <c r="U99" i="66"/>
  <c r="W121" i="66"/>
  <c r="U216" i="66"/>
  <c r="T63" i="66"/>
  <c r="V73" i="66"/>
  <c r="T24" i="66"/>
  <c r="U12" i="66"/>
  <c r="V99" i="66"/>
  <c r="U66" i="66"/>
  <c r="S30" i="66"/>
  <c r="U219" i="66"/>
  <c r="V222" i="66"/>
  <c r="X164" i="66"/>
  <c r="T100" i="66"/>
  <c r="V96" i="66"/>
  <c r="V70" i="66"/>
  <c r="V50" i="66"/>
  <c r="W216" i="66"/>
  <c r="U191" i="66"/>
  <c r="V213" i="66"/>
  <c r="U115" i="66"/>
  <c r="U71" i="66"/>
  <c r="T176" i="66"/>
  <c r="V27" i="66"/>
  <c r="T222" i="66"/>
  <c r="U120" i="66"/>
  <c r="W196" i="66"/>
  <c r="W12" i="66"/>
  <c r="U24" i="66"/>
  <c r="X44" i="66"/>
  <c r="V51" i="66"/>
  <c r="W217" i="66"/>
  <c r="U52" i="66"/>
  <c r="C154" i="95" l="1"/>
  <c r="C144" i="93"/>
  <c r="C184" i="96"/>
  <c r="C14" i="62"/>
  <c r="C14" i="93"/>
  <c r="C15" i="95"/>
  <c r="C15" i="97"/>
  <c r="C34" i="62"/>
  <c r="C31" i="93"/>
  <c r="C28" i="94"/>
  <c r="C26" i="62"/>
  <c r="C23" i="93"/>
  <c r="C34" i="95"/>
  <c r="C31" i="96"/>
  <c r="C28" i="97"/>
  <c r="C26" i="95"/>
  <c r="C23" i="96"/>
  <c r="C34" i="94"/>
  <c r="C32" i="62"/>
  <c r="C29" i="93"/>
  <c r="C26" i="94"/>
  <c r="C24" i="62"/>
  <c r="C21" i="93"/>
  <c r="C33" i="62"/>
  <c r="C30" i="93"/>
  <c r="C27" i="94"/>
  <c r="C25" i="62"/>
  <c r="C22" i="93"/>
  <c r="C103" i="95"/>
  <c r="C101" i="93"/>
  <c r="C99" i="97"/>
  <c r="C96" i="96"/>
  <c r="C100" i="93"/>
  <c r="C96" i="95"/>
  <c r="C99" i="95"/>
  <c r="C95" i="97"/>
  <c r="C100" i="95"/>
  <c r="C96" i="97"/>
  <c r="C110" i="96"/>
  <c r="C229" i="94"/>
  <c r="C227" i="62"/>
  <c r="C224" i="93"/>
  <c r="C231" i="95"/>
  <c r="C228" i="96"/>
  <c r="C225" i="97"/>
  <c r="C223" i="95"/>
  <c r="C230" i="93"/>
  <c r="C227" i="94"/>
  <c r="C225" i="62"/>
  <c r="C222" i="93"/>
  <c r="C230" i="62"/>
  <c r="C227" i="93"/>
  <c r="C224" i="94"/>
  <c r="C222" i="62"/>
  <c r="C196" i="96"/>
  <c r="C195" i="94"/>
  <c r="C196" i="94"/>
  <c r="C259" i="97"/>
  <c r="C282" i="62"/>
  <c r="C141" i="96"/>
  <c r="C178" i="97"/>
  <c r="C283" i="97"/>
  <c r="C150" i="94"/>
  <c r="C217" i="95"/>
  <c r="C146" i="97"/>
  <c r="C271" i="96"/>
  <c r="C150" i="95"/>
  <c r="C184" i="95"/>
  <c r="C267" i="97"/>
  <c r="C280" i="95"/>
  <c r="C139" i="97"/>
  <c r="C12" i="94"/>
  <c r="C180" i="62"/>
  <c r="C138" i="97"/>
  <c r="C283" i="93"/>
  <c r="C274" i="95"/>
  <c r="C142" i="97"/>
  <c r="C181" i="96"/>
  <c r="C265" i="94"/>
  <c r="C285" i="93"/>
  <c r="C183" i="96"/>
  <c r="C186" i="95"/>
  <c r="C185" i="94"/>
  <c r="C143" i="95"/>
  <c r="C275" i="94"/>
  <c r="C141" i="97"/>
  <c r="C185" i="93"/>
  <c r="C282" i="93"/>
  <c r="C267" i="96"/>
  <c r="C182" i="96"/>
  <c r="C137" i="95"/>
  <c r="C287" i="96"/>
  <c r="C183" i="97"/>
  <c r="C262" i="96"/>
  <c r="C151" i="93"/>
  <c r="C177" i="95"/>
  <c r="C15" i="93"/>
  <c r="C14" i="96"/>
  <c r="C31" i="97"/>
  <c r="C26" i="96"/>
  <c r="C21" i="95"/>
  <c r="C29" i="94"/>
  <c r="C27" i="62"/>
  <c r="C21" i="94"/>
  <c r="C32" i="96"/>
  <c r="C29" i="97"/>
  <c r="C27" i="95"/>
  <c r="C24" i="96"/>
  <c r="C33" i="96"/>
  <c r="C30" i="97"/>
  <c r="C28" i="95"/>
  <c r="C25" i="96"/>
  <c r="C22" i="97"/>
  <c r="C103" i="93"/>
  <c r="C100" i="94"/>
  <c r="C97" i="93"/>
  <c r="C110" i="95"/>
  <c r="C102" i="93"/>
  <c r="C100" i="97"/>
  <c r="C97" i="96"/>
  <c r="C94" i="93"/>
  <c r="C110" i="94"/>
  <c r="C100" i="96"/>
  <c r="C96" i="94"/>
  <c r="C110" i="93"/>
  <c r="C102" i="95"/>
  <c r="C101" i="96"/>
  <c r="C98" i="93"/>
  <c r="C97" i="94"/>
  <c r="C94" i="95"/>
  <c r="C230" i="95"/>
  <c r="C227" i="96"/>
  <c r="C222" i="95"/>
  <c r="C226" i="94"/>
  <c r="C230" i="97"/>
  <c r="C225" i="96"/>
  <c r="C230" i="96"/>
  <c r="C225" i="95"/>
  <c r="C194" i="95"/>
  <c r="C194" i="96"/>
  <c r="C273" i="97"/>
  <c r="C280" i="94"/>
  <c r="C284" i="95"/>
  <c r="C179" i="96"/>
  <c r="C152" i="95"/>
  <c r="C258" i="95"/>
  <c r="C275" i="95"/>
  <c r="C183" i="62"/>
  <c r="C282" i="95"/>
  <c r="C141" i="94"/>
  <c r="C260" i="97"/>
  <c r="C12" i="95"/>
  <c r="C46" i="94"/>
  <c r="C179" i="93"/>
  <c r="C140" i="94"/>
  <c r="C284" i="62"/>
  <c r="C154" i="93"/>
  <c r="C177" i="96"/>
  <c r="C185" i="95"/>
  <c r="C260" i="94"/>
  <c r="C145" i="95"/>
  <c r="C137" i="97"/>
  <c r="C179" i="94"/>
  <c r="C276" i="95"/>
  <c r="C257" i="95"/>
  <c r="C150" i="96"/>
  <c r="C151" i="96"/>
  <c r="C186" i="93"/>
  <c r="C139" i="93"/>
  <c r="C178" i="96"/>
  <c r="C265" i="95"/>
  <c r="C151" i="94"/>
  <c r="C178" i="62"/>
  <c r="C264" i="94"/>
  <c r="C178" i="95"/>
  <c r="C263" i="96"/>
  <c r="C261" i="94"/>
  <c r="C285" i="62"/>
  <c r="C142" i="93"/>
  <c r="C179" i="97"/>
  <c r="C269" i="97"/>
  <c r="C273" i="94"/>
  <c r="C71" i="94"/>
  <c r="C11" i="62"/>
  <c r="E11" i="62" s="1"/>
  <c r="C146" i="94"/>
  <c r="C217" i="96"/>
  <c r="C283" i="96"/>
  <c r="C140" i="93"/>
  <c r="C258" i="96"/>
  <c r="C148" i="94"/>
  <c r="C142" i="95"/>
  <c r="C181" i="97"/>
  <c r="C182" i="95"/>
  <c r="C279" i="96"/>
  <c r="C47" i="96"/>
  <c r="C265" i="97"/>
  <c r="C272" i="97"/>
  <c r="C271" i="97"/>
  <c r="C281" i="94"/>
  <c r="C284" i="93"/>
  <c r="C285" i="97"/>
  <c r="C148" i="96"/>
  <c r="C187" i="96"/>
  <c r="C46" i="93"/>
  <c r="C187" i="95"/>
  <c r="C45" i="94"/>
  <c r="C286" i="62"/>
  <c r="C153" i="95"/>
  <c r="C182" i="93"/>
  <c r="C263" i="95"/>
  <c r="C140" i="95"/>
  <c r="C71" i="96"/>
  <c r="C269" i="94"/>
  <c r="C286" i="96"/>
  <c r="C148" i="95"/>
  <c r="C183" i="93"/>
  <c r="C181" i="93"/>
  <c r="C276" i="97"/>
  <c r="C261" i="97"/>
  <c r="C270" i="95"/>
  <c r="C260" i="95"/>
  <c r="C287" i="95"/>
  <c r="C146" i="95"/>
  <c r="C177" i="97"/>
  <c r="C285" i="96"/>
  <c r="C181" i="95"/>
  <c r="C280" i="93"/>
  <c r="C287" i="94"/>
  <c r="C142" i="94"/>
  <c r="C186" i="94"/>
  <c r="C261" i="95"/>
  <c r="C152" i="93"/>
  <c r="C185" i="96"/>
  <c r="C72" i="94"/>
  <c r="C282" i="94"/>
  <c r="C149" i="93"/>
  <c r="C217" i="93"/>
  <c r="C268" i="97"/>
  <c r="C272" i="96"/>
  <c r="C71" i="95"/>
  <c r="C259" i="95"/>
  <c r="C152" i="97"/>
  <c r="C143" i="96"/>
  <c r="C183" i="95"/>
  <c r="C140" i="96"/>
  <c r="C273" i="95"/>
  <c r="C286" i="94"/>
  <c r="C144" i="97"/>
  <c r="C185" i="97"/>
  <c r="C286" i="97"/>
  <c r="C180" i="95"/>
  <c r="C270" i="94"/>
  <c r="C45" i="95"/>
  <c r="C141" i="95"/>
  <c r="C138" i="93"/>
  <c r="C179" i="95"/>
  <c r="C269" i="96"/>
  <c r="C47" i="95"/>
  <c r="C279" i="95"/>
  <c r="C145" i="96"/>
  <c r="C142" i="96"/>
  <c r="C183" i="94"/>
  <c r="C144" i="95"/>
  <c r="C179" i="62"/>
  <c r="C283" i="95"/>
  <c r="C153" i="97"/>
  <c r="C184" i="94"/>
  <c r="C268" i="94"/>
  <c r="C186" i="62"/>
  <c r="C273" i="96"/>
  <c r="C272" i="95"/>
  <c r="C150" i="97"/>
  <c r="C184" i="97"/>
  <c r="C13" i="62"/>
  <c r="C13" i="93"/>
  <c r="C14" i="95"/>
  <c r="C14" i="97"/>
  <c r="C33" i="95"/>
  <c r="C30" i="96"/>
  <c r="C27" i="97"/>
  <c r="C25" i="95"/>
  <c r="C22" i="96"/>
  <c r="C33" i="94"/>
  <c r="C31" i="62"/>
  <c r="C28" i="93"/>
  <c r="C25" i="94"/>
  <c r="C23" i="62"/>
  <c r="C33" i="97"/>
  <c r="C31" i="95"/>
  <c r="C28" i="96"/>
  <c r="C25" i="97"/>
  <c r="C23" i="95"/>
  <c r="C34" i="97"/>
  <c r="C32" i="95"/>
  <c r="C29" i="96"/>
  <c r="C26" i="97"/>
  <c r="C24" i="95"/>
  <c r="C21" i="96"/>
  <c r="C102" i="94"/>
  <c r="C103" i="97"/>
  <c r="C99" i="93"/>
  <c r="C95" i="95"/>
  <c r="C103" i="94"/>
  <c r="C99" i="96"/>
  <c r="C95" i="94"/>
  <c r="C101" i="97"/>
  <c r="C98" i="94"/>
  <c r="C95" i="93"/>
  <c r="C99" i="94"/>
  <c r="C96" i="93"/>
  <c r="C231" i="96"/>
  <c r="C228" i="97"/>
  <c r="C226" i="95"/>
  <c r="C223" i="96"/>
  <c r="C230" i="94"/>
  <c r="C228" i="62"/>
  <c r="C225" i="93"/>
  <c r="C222" i="94"/>
  <c r="C229" i="96"/>
  <c r="C226" i="97"/>
  <c r="C224" i="95"/>
  <c r="C231" i="97"/>
  <c r="C229" i="95"/>
  <c r="C226" i="96"/>
  <c r="C223" i="97"/>
  <c r="C196" i="97"/>
  <c r="C195" i="95"/>
  <c r="C194" i="97"/>
  <c r="C195" i="97"/>
  <c r="C263" i="97"/>
  <c r="C276" i="96"/>
  <c r="C263" i="94"/>
  <c r="C154" i="94"/>
  <c r="C138" i="95"/>
  <c r="C275" i="96"/>
  <c r="C180" i="94"/>
  <c r="C268" i="96"/>
  <c r="C260" i="96"/>
  <c r="C144" i="94"/>
  <c r="C257" i="97"/>
  <c r="C45" i="93"/>
  <c r="C264" i="96"/>
  <c r="C184" i="62"/>
  <c r="C145" i="97"/>
  <c r="C267" i="94"/>
  <c r="C139" i="94"/>
  <c r="C180" i="93"/>
  <c r="C149" i="94"/>
  <c r="C266" i="96"/>
  <c r="C151" i="97"/>
  <c r="C71" i="97"/>
  <c r="C267" i="95"/>
  <c r="C150" i="93"/>
  <c r="C276" i="94"/>
  <c r="C137" i="94"/>
  <c r="C279" i="97"/>
  <c r="C47" i="97"/>
  <c r="C262" i="95"/>
  <c r="C257" i="94"/>
  <c r="C264" i="97"/>
  <c r="C265" i="96"/>
  <c r="C152" i="96"/>
  <c r="C180" i="96"/>
  <c r="C281" i="97"/>
  <c r="C146" i="96"/>
  <c r="C137" i="93"/>
  <c r="C282" i="97"/>
  <c r="C153" i="94"/>
  <c r="C15" i="62"/>
  <c r="C14" i="94"/>
  <c r="C34" i="96"/>
  <c r="C29" i="95"/>
  <c r="C23" i="97"/>
  <c r="C32" i="93"/>
  <c r="C24" i="93"/>
  <c r="C21" i="97"/>
  <c r="C224" i="97"/>
  <c r="C229" i="93"/>
  <c r="C224" i="62"/>
  <c r="C228" i="95"/>
  <c r="C222" i="97"/>
  <c r="C227" i="97"/>
  <c r="C222" i="96"/>
  <c r="C196" i="95"/>
  <c r="C195" i="96"/>
  <c r="C270" i="97"/>
  <c r="C262" i="94"/>
  <c r="C143" i="97"/>
  <c r="C72" i="96"/>
  <c r="C258" i="94"/>
  <c r="C145" i="93"/>
  <c r="C178" i="94"/>
  <c r="C287" i="62"/>
  <c r="C259" i="94"/>
  <c r="C153" i="93"/>
  <c r="C182" i="62"/>
  <c r="C275" i="97"/>
  <c r="C280" i="97"/>
  <c r="C141" i="93"/>
  <c r="C266" i="94"/>
  <c r="C261" i="96"/>
  <c r="C271" i="95"/>
  <c r="C177" i="94"/>
  <c r="C286" i="93"/>
  <c r="C72" i="95"/>
  <c r="C12" i="97"/>
  <c r="C266" i="97"/>
  <c r="C262" i="97"/>
  <c r="C270" i="96"/>
  <c r="C46" i="95"/>
  <c r="C287" i="93"/>
  <c r="C150" i="62"/>
  <c r="C184" i="93"/>
  <c r="C287" i="97"/>
  <c r="C282" i="96"/>
  <c r="C143" i="94"/>
  <c r="C139" i="96"/>
  <c r="C187" i="93"/>
  <c r="C281" i="95"/>
  <c r="C154" i="97"/>
  <c r="C284" i="94"/>
  <c r="C12" i="96"/>
  <c r="C146" i="93"/>
  <c r="C138" i="96"/>
  <c r="C180" i="97"/>
  <c r="C258" i="97"/>
  <c r="C72" i="97"/>
  <c r="C266" i="95"/>
  <c r="C257" i="96"/>
  <c r="C281" i="96"/>
  <c r="C154" i="96"/>
  <c r="C137" i="96"/>
  <c r="C279" i="94"/>
  <c r="C47" i="94"/>
  <c r="C148" i="93"/>
  <c r="C182" i="97"/>
  <c r="C274" i="94"/>
  <c r="C46" i="97"/>
  <c r="C285" i="95"/>
  <c r="C149" i="97"/>
  <c r="C217" i="94"/>
  <c r="C281" i="93"/>
  <c r="C149" i="96"/>
  <c r="C182" i="94"/>
  <c r="C269" i="95"/>
  <c r="C285" i="94"/>
  <c r="C144" i="96"/>
  <c r="C177" i="93"/>
  <c r="C274" i="97"/>
  <c r="C45" i="96"/>
  <c r="C274" i="96"/>
  <c r="C138" i="94"/>
  <c r="C186" i="96"/>
  <c r="C271" i="94"/>
  <c r="C145" i="94"/>
  <c r="C45" i="97"/>
  <c r="C264" i="95"/>
  <c r="C152" i="94"/>
  <c r="C284" i="97"/>
  <c r="C143" i="93"/>
  <c r="C178" i="93"/>
  <c r="C283" i="62"/>
  <c r="C47" i="93"/>
  <c r="C279" i="93"/>
  <c r="C153" i="96"/>
  <c r="C187" i="97"/>
  <c r="C177" i="62"/>
  <c r="C259" i="96"/>
  <c r="C268" i="95"/>
  <c r="C46" i="96"/>
  <c r="C148" i="97"/>
  <c r="C140" i="97"/>
  <c r="C217" i="97"/>
  <c r="C151" i="95"/>
  <c r="C272" i="94"/>
  <c r="C284" i="96"/>
  <c r="C149" i="62"/>
  <c r="C181" i="94"/>
  <c r="C149" i="95"/>
  <c r="C283" i="94"/>
  <c r="C280" i="96"/>
  <c r="C286" i="95"/>
  <c r="C139" i="95"/>
  <c r="C186" i="97"/>
  <c r="C16" i="62"/>
  <c r="C16" i="93"/>
  <c r="C15" i="94"/>
  <c r="C15" i="96"/>
  <c r="C32" i="94"/>
  <c r="C30" i="62"/>
  <c r="C27" i="93"/>
  <c r="C24" i="94"/>
  <c r="C22" i="62"/>
  <c r="C32" i="97"/>
  <c r="C30" i="95"/>
  <c r="C27" i="96"/>
  <c r="C24" i="97"/>
  <c r="C22" i="95"/>
  <c r="C33" i="93"/>
  <c r="C30" i="94"/>
  <c r="C28" i="62"/>
  <c r="C25" i="93"/>
  <c r="C22" i="94"/>
  <c r="C34" i="93"/>
  <c r="C31" i="94"/>
  <c r="C29" i="62"/>
  <c r="C26" i="93"/>
  <c r="C23" i="94"/>
  <c r="C21" i="62"/>
  <c r="C102" i="96"/>
  <c r="C101" i="95"/>
  <c r="C98" i="96"/>
  <c r="C97" i="97"/>
  <c r="C94" i="94"/>
  <c r="C102" i="97"/>
  <c r="C101" i="94"/>
  <c r="C98" i="95"/>
  <c r="C94" i="97"/>
  <c r="C97" i="95"/>
  <c r="C94" i="96"/>
  <c r="C110" i="97"/>
  <c r="C103" i="96"/>
  <c r="C98" i="97"/>
  <c r="C95" i="96"/>
  <c r="C231" i="62"/>
  <c r="C228" i="93"/>
  <c r="C225" i="94"/>
  <c r="C223" i="62"/>
  <c r="C229" i="97"/>
  <c r="C227" i="95"/>
  <c r="C224" i="96"/>
  <c r="C231" i="94"/>
  <c r="C229" i="62"/>
  <c r="C226" i="93"/>
  <c r="C223" i="94"/>
  <c r="C231" i="93"/>
  <c r="C228" i="94"/>
  <c r="C226" i="62"/>
  <c r="C223" i="93"/>
  <c r="C196" i="93"/>
  <c r="C194" i="94"/>
  <c r="C194" i="93"/>
  <c r="C195" i="93"/>
  <c r="A87" i="94"/>
  <c r="A63" i="94"/>
  <c r="A211" i="94"/>
  <c r="A169" i="94"/>
  <c r="A251" i="94"/>
  <c r="A293" i="94"/>
  <c r="A129" i="94"/>
  <c r="A4" i="94"/>
  <c r="A210" i="94"/>
  <c r="A251" i="62"/>
  <c r="A87" i="62"/>
  <c r="A293" i="62"/>
  <c r="A4" i="62"/>
  <c r="A169" i="62"/>
  <c r="A63" i="62"/>
  <c r="A210" i="62"/>
  <c r="A129" i="62"/>
  <c r="A211" i="62"/>
  <c r="A129" i="95"/>
  <c r="A63" i="95"/>
  <c r="A87" i="95"/>
  <c r="A293" i="95"/>
  <c r="A4" i="95"/>
  <c r="A251" i="95"/>
  <c r="A210" i="95"/>
  <c r="A211" i="95"/>
  <c r="A169" i="95"/>
  <c r="A169" i="96"/>
  <c r="A129" i="96"/>
  <c r="A4" i="96"/>
  <c r="A63" i="96"/>
  <c r="A87" i="96"/>
  <c r="A293" i="96"/>
  <c r="A251" i="96"/>
  <c r="A211" i="96"/>
  <c r="A210" i="96"/>
  <c r="A63" i="97"/>
  <c r="A4" i="97"/>
  <c r="A293" i="97"/>
  <c r="A251" i="97"/>
  <c r="A87" i="97"/>
  <c r="A210" i="97"/>
  <c r="A129" i="97"/>
  <c r="A169" i="97"/>
  <c r="A211" i="97"/>
  <c r="A211" i="93"/>
  <c r="A4" i="93"/>
  <c r="A63" i="93"/>
  <c r="A87" i="93"/>
  <c r="A210" i="93"/>
  <c r="A251" i="93"/>
  <c r="A129" i="93"/>
  <c r="A169" i="93"/>
  <c r="A293" i="93"/>
  <c r="S75" i="66"/>
  <c r="Y169" i="66"/>
  <c r="Y176" i="66"/>
  <c r="Y114" i="66"/>
  <c r="Y19" i="66"/>
  <c r="Y118" i="66"/>
  <c r="Y173" i="66"/>
  <c r="Y223" i="66"/>
  <c r="Y24" i="66"/>
  <c r="Y29" i="66"/>
  <c r="Y222" i="66"/>
  <c r="Y31" i="66"/>
  <c r="Y22" i="66"/>
  <c r="S117" i="66"/>
  <c r="Y218" i="66"/>
  <c r="Y168" i="66"/>
  <c r="Y175" i="66"/>
  <c r="Y30" i="66"/>
  <c r="Y27" i="66"/>
  <c r="Y174" i="66"/>
  <c r="Y28" i="66"/>
  <c r="Y116" i="66"/>
  <c r="Y23" i="66"/>
  <c r="Y21" i="66"/>
  <c r="Y220" i="66"/>
  <c r="Y120" i="66"/>
  <c r="Y104" i="66"/>
  <c r="Y172" i="66"/>
  <c r="Y25" i="66"/>
  <c r="Y221" i="66"/>
  <c r="Y119" i="66"/>
  <c r="Y115" i="66"/>
  <c r="Y26" i="66"/>
  <c r="Y113" i="66"/>
  <c r="Y170" i="66"/>
  <c r="Y18" i="66"/>
  <c r="Y164" i="66"/>
  <c r="Y12" i="66"/>
  <c r="Y20" i="66"/>
  <c r="Y177" i="66"/>
  <c r="S106" i="66"/>
  <c r="Y122" i="66"/>
  <c r="Y171" i="66"/>
  <c r="Y13" i="66"/>
  <c r="Y105" i="66"/>
  <c r="Y219" i="66"/>
  <c r="C178" i="98" l="1"/>
  <c r="C183" i="98"/>
  <c r="C29" i="98"/>
  <c r="C27" i="98"/>
  <c r="C227" i="98"/>
  <c r="C231" i="98"/>
  <c r="C184" i="98"/>
  <c r="C282" i="98"/>
  <c r="C180" i="98"/>
  <c r="C286" i="98"/>
  <c r="C15" i="98"/>
  <c r="C28" i="98"/>
  <c r="C33" i="98"/>
  <c r="C222" i="98"/>
  <c r="C22" i="98"/>
  <c r="C26" i="98"/>
  <c r="C34" i="98"/>
  <c r="C285" i="98"/>
  <c r="C30" i="98"/>
  <c r="C287" i="98"/>
  <c r="C182" i="98"/>
  <c r="C14" i="98"/>
  <c r="C25" i="98"/>
  <c r="C223" i="98"/>
  <c r="C177" i="98"/>
  <c r="C283" i="98"/>
  <c r="C150" i="98"/>
  <c r="C151" i="62"/>
  <c r="C23" i="98"/>
  <c r="C24" i="98"/>
  <c r="C230" i="98"/>
  <c r="C224" i="98"/>
  <c r="C228" i="98"/>
  <c r="C179" i="98"/>
  <c r="C186" i="98"/>
  <c r="C149" i="98"/>
  <c r="C284" i="98"/>
  <c r="C181" i="62"/>
  <c r="C21" i="98"/>
  <c r="C31" i="98"/>
  <c r="C32" i="98"/>
  <c r="C225" i="98"/>
  <c r="C226" i="98"/>
  <c r="C229" i="98"/>
  <c r="K231" i="93"/>
  <c r="O231" i="93"/>
  <c r="I231" i="93"/>
  <c r="G231" i="93"/>
  <c r="E231" i="93"/>
  <c r="M231" i="93"/>
  <c r="M231" i="94"/>
  <c r="I231" i="94"/>
  <c r="G231" i="94"/>
  <c r="O231" i="94"/>
  <c r="K231" i="94"/>
  <c r="E231" i="94"/>
  <c r="M95" i="96"/>
  <c r="O95" i="96"/>
  <c r="I95" i="96"/>
  <c r="C331" i="96"/>
  <c r="K95" i="96"/>
  <c r="E95" i="96"/>
  <c r="G95" i="96"/>
  <c r="C318" i="96"/>
  <c r="K98" i="96"/>
  <c r="G98" i="96"/>
  <c r="M98" i="96"/>
  <c r="E98" i="96"/>
  <c r="I98" i="96"/>
  <c r="O98" i="96"/>
  <c r="E34" i="93"/>
  <c r="K34" i="93"/>
  <c r="M34" i="93"/>
  <c r="I34" i="93"/>
  <c r="G34" i="93"/>
  <c r="O34" i="93"/>
  <c r="E24" i="94"/>
  <c r="O24" i="94"/>
  <c r="C329" i="94"/>
  <c r="M24" i="94"/>
  <c r="G24" i="94"/>
  <c r="I24" i="94"/>
  <c r="K24" i="94"/>
  <c r="E283" i="94"/>
  <c r="G283" i="94"/>
  <c r="O283" i="94"/>
  <c r="M283" i="94"/>
  <c r="K283" i="94"/>
  <c r="I283" i="94"/>
  <c r="E140" i="97"/>
  <c r="I140" i="97"/>
  <c r="K140" i="97"/>
  <c r="M140" i="97"/>
  <c r="G140" i="97"/>
  <c r="O140" i="97"/>
  <c r="I143" i="93"/>
  <c r="O143" i="93"/>
  <c r="M143" i="93"/>
  <c r="G143" i="93"/>
  <c r="E143" i="93"/>
  <c r="K143" i="93"/>
  <c r="E138" i="94"/>
  <c r="I138" i="94"/>
  <c r="O138" i="94"/>
  <c r="G138" i="94"/>
  <c r="M138" i="94"/>
  <c r="K138" i="94"/>
  <c r="M149" i="97"/>
  <c r="I149" i="97"/>
  <c r="K149" i="97"/>
  <c r="O149" i="97"/>
  <c r="G149" i="97"/>
  <c r="E149" i="97"/>
  <c r="K137" i="96"/>
  <c r="G137" i="96"/>
  <c r="I137" i="96"/>
  <c r="M137" i="96"/>
  <c r="O137" i="96"/>
  <c r="E137" i="96"/>
  <c r="E154" i="97"/>
  <c r="I154" i="97"/>
  <c r="M154" i="97"/>
  <c r="K154" i="97"/>
  <c r="G154" i="97"/>
  <c r="O154" i="97"/>
  <c r="G150" i="62"/>
  <c r="E150" i="62"/>
  <c r="M150" i="62"/>
  <c r="O150" i="62"/>
  <c r="K150" i="62"/>
  <c r="I150" i="62"/>
  <c r="I266" i="94"/>
  <c r="O266" i="94"/>
  <c r="K266" i="94"/>
  <c r="E266" i="94"/>
  <c r="G266" i="94"/>
  <c r="M266" i="94"/>
  <c r="K182" i="62"/>
  <c r="I182" i="62"/>
  <c r="M182" i="62"/>
  <c r="G182" i="62"/>
  <c r="E182" i="62"/>
  <c r="O182" i="62"/>
  <c r="O196" i="95"/>
  <c r="K196" i="95"/>
  <c r="E196" i="95"/>
  <c r="G196" i="95"/>
  <c r="I196" i="95"/>
  <c r="M196" i="95"/>
  <c r="C355" i="95"/>
  <c r="G21" i="97"/>
  <c r="E21" i="97"/>
  <c r="O21" i="97"/>
  <c r="M21" i="97"/>
  <c r="K21" i="97"/>
  <c r="C326" i="97"/>
  <c r="I21" i="97"/>
  <c r="E153" i="94"/>
  <c r="I153" i="94"/>
  <c r="G153" i="94"/>
  <c r="M153" i="94"/>
  <c r="K153" i="94"/>
  <c r="O153" i="94"/>
  <c r="K279" i="97"/>
  <c r="O279" i="97"/>
  <c r="I279" i="97"/>
  <c r="G279" i="97"/>
  <c r="M279" i="97"/>
  <c r="E279" i="97"/>
  <c r="K149" i="94"/>
  <c r="O149" i="94"/>
  <c r="E149" i="94"/>
  <c r="M149" i="94"/>
  <c r="I149" i="94"/>
  <c r="G149" i="94"/>
  <c r="K257" i="97"/>
  <c r="O257" i="97"/>
  <c r="G257" i="97"/>
  <c r="E257" i="97"/>
  <c r="M257" i="97"/>
  <c r="I257" i="97"/>
  <c r="K194" i="97"/>
  <c r="G194" i="97"/>
  <c r="E194" i="97"/>
  <c r="M194" i="97"/>
  <c r="C334" i="97"/>
  <c r="I194" i="97"/>
  <c r="O194" i="97"/>
  <c r="G226" i="97"/>
  <c r="I226" i="97"/>
  <c r="M226" i="97"/>
  <c r="K226" i="97"/>
  <c r="E226" i="97"/>
  <c r="O226" i="97"/>
  <c r="C331" i="93"/>
  <c r="O95" i="93"/>
  <c r="K95" i="93"/>
  <c r="I95" i="93"/>
  <c r="E95" i="93"/>
  <c r="M95" i="93"/>
  <c r="G95" i="93"/>
  <c r="M103" i="97"/>
  <c r="G103" i="97"/>
  <c r="I103" i="97"/>
  <c r="O103" i="97"/>
  <c r="C348" i="97"/>
  <c r="K103" i="97"/>
  <c r="E103" i="97"/>
  <c r="O33" i="97"/>
  <c r="E33" i="97"/>
  <c r="I33" i="97"/>
  <c r="G33" i="97"/>
  <c r="M33" i="97"/>
  <c r="K33" i="97"/>
  <c r="I27" i="97"/>
  <c r="E27" i="97"/>
  <c r="C317" i="97"/>
  <c r="G27" i="97"/>
  <c r="O27" i="97"/>
  <c r="M27" i="97"/>
  <c r="K27" i="97"/>
  <c r="M150" i="97"/>
  <c r="K150" i="97"/>
  <c r="O150" i="97"/>
  <c r="G150" i="97"/>
  <c r="I150" i="97"/>
  <c r="E150" i="97"/>
  <c r="M145" i="96"/>
  <c r="K145" i="96"/>
  <c r="O145" i="96"/>
  <c r="G145" i="96"/>
  <c r="I145" i="96"/>
  <c r="E145" i="96"/>
  <c r="O270" i="94"/>
  <c r="I270" i="94"/>
  <c r="E270" i="94"/>
  <c r="K270" i="94"/>
  <c r="G270" i="94"/>
  <c r="M270" i="94"/>
  <c r="K183" i="95"/>
  <c r="G183" i="95"/>
  <c r="M183" i="95"/>
  <c r="E183" i="95"/>
  <c r="I183" i="95"/>
  <c r="O183" i="95"/>
  <c r="I149" i="93"/>
  <c r="E149" i="93"/>
  <c r="O149" i="93"/>
  <c r="G149" i="93"/>
  <c r="M149" i="93"/>
  <c r="K149" i="93"/>
  <c r="O287" i="94"/>
  <c r="M287" i="94"/>
  <c r="I287" i="94"/>
  <c r="E287" i="94"/>
  <c r="K287" i="94"/>
  <c r="G287" i="94"/>
  <c r="G270" i="95"/>
  <c r="I270" i="95"/>
  <c r="O270" i="95"/>
  <c r="K270" i="95"/>
  <c r="M270" i="95"/>
  <c r="E270" i="95"/>
  <c r="O46" i="93"/>
  <c r="M46" i="93"/>
  <c r="G46" i="93"/>
  <c r="K46" i="93"/>
  <c r="I46" i="93"/>
  <c r="E46" i="93"/>
  <c r="E284" i="93"/>
  <c r="M284" i="93"/>
  <c r="G284" i="93"/>
  <c r="K284" i="93"/>
  <c r="I284" i="93"/>
  <c r="O284" i="93"/>
  <c r="I181" i="97"/>
  <c r="E181" i="97"/>
  <c r="M181" i="97"/>
  <c r="O181" i="97"/>
  <c r="G181" i="97"/>
  <c r="K181" i="97"/>
  <c r="G179" i="97"/>
  <c r="M179" i="97"/>
  <c r="K179" i="97"/>
  <c r="O179" i="97"/>
  <c r="I179" i="97"/>
  <c r="E179" i="97"/>
  <c r="G263" i="96"/>
  <c r="O263" i="96"/>
  <c r="M263" i="96"/>
  <c r="E263" i="96"/>
  <c r="I263" i="96"/>
  <c r="K263" i="96"/>
  <c r="K151" i="94"/>
  <c r="G151" i="94"/>
  <c r="I151" i="94"/>
  <c r="E151" i="94"/>
  <c r="M151" i="94"/>
  <c r="O151" i="94"/>
  <c r="O186" i="93"/>
  <c r="E186" i="93"/>
  <c r="I186" i="93"/>
  <c r="K186" i="93"/>
  <c r="M186" i="93"/>
  <c r="G186" i="93"/>
  <c r="K276" i="95"/>
  <c r="E276" i="95"/>
  <c r="I276" i="95"/>
  <c r="O276" i="95"/>
  <c r="M276" i="95"/>
  <c r="G276" i="95"/>
  <c r="G260" i="94"/>
  <c r="E260" i="94"/>
  <c r="I260" i="94"/>
  <c r="O260" i="94"/>
  <c r="K260" i="94"/>
  <c r="M260" i="94"/>
  <c r="G284" i="62"/>
  <c r="M284" i="62"/>
  <c r="K284" i="62"/>
  <c r="O284" i="62"/>
  <c r="I284" i="62"/>
  <c r="E284" i="62"/>
  <c r="G12" i="95"/>
  <c r="O12" i="95"/>
  <c r="I12" i="95"/>
  <c r="M12" i="95"/>
  <c r="K12" i="95"/>
  <c r="E12" i="95"/>
  <c r="K179" i="96"/>
  <c r="O179" i="96"/>
  <c r="M179" i="96"/>
  <c r="G179" i="96"/>
  <c r="E179" i="96"/>
  <c r="I179" i="96"/>
  <c r="M194" i="96"/>
  <c r="C334" i="96"/>
  <c r="E194" i="96"/>
  <c r="G194" i="96"/>
  <c r="O194" i="96"/>
  <c r="K194" i="96"/>
  <c r="I194" i="96"/>
  <c r="M225" i="96"/>
  <c r="E225" i="96"/>
  <c r="O225" i="96"/>
  <c r="K225" i="96"/>
  <c r="I225" i="96"/>
  <c r="G225" i="96"/>
  <c r="M227" i="96"/>
  <c r="G227" i="96"/>
  <c r="K227" i="96"/>
  <c r="O227" i="96"/>
  <c r="I227" i="96"/>
  <c r="E227" i="96"/>
  <c r="C318" i="93"/>
  <c r="O98" i="93"/>
  <c r="I98" i="93"/>
  <c r="K98" i="93"/>
  <c r="G98" i="93"/>
  <c r="E98" i="93"/>
  <c r="M98" i="93"/>
  <c r="C332" i="94"/>
  <c r="M96" i="94"/>
  <c r="K96" i="94"/>
  <c r="I96" i="94"/>
  <c r="E96" i="94"/>
  <c r="G96" i="94"/>
  <c r="O96" i="94"/>
  <c r="C333" i="96"/>
  <c r="I97" i="96"/>
  <c r="K97" i="96"/>
  <c r="G97" i="96"/>
  <c r="M97" i="96"/>
  <c r="E97" i="96"/>
  <c r="O97" i="96"/>
  <c r="I97" i="93"/>
  <c r="O97" i="93"/>
  <c r="G97" i="93"/>
  <c r="C333" i="93"/>
  <c r="M97" i="93"/>
  <c r="K97" i="93"/>
  <c r="E97" i="93"/>
  <c r="O25" i="96"/>
  <c r="I25" i="96"/>
  <c r="M25" i="96"/>
  <c r="E25" i="96"/>
  <c r="K25" i="96"/>
  <c r="C315" i="96"/>
  <c r="G25" i="96"/>
  <c r="O24" i="96"/>
  <c r="I24" i="96"/>
  <c r="E24" i="96"/>
  <c r="G24" i="96"/>
  <c r="C329" i="96"/>
  <c r="M24" i="96"/>
  <c r="K24" i="96"/>
  <c r="G21" i="94"/>
  <c r="I21" i="94"/>
  <c r="K21" i="94"/>
  <c r="E21" i="94"/>
  <c r="C326" i="94"/>
  <c r="O21" i="94"/>
  <c r="M21" i="94"/>
  <c r="M26" i="96"/>
  <c r="E26" i="96"/>
  <c r="C316" i="96"/>
  <c r="G26" i="96"/>
  <c r="O26" i="96"/>
  <c r="K26" i="96"/>
  <c r="I26" i="96"/>
  <c r="O177" i="95"/>
  <c r="I177" i="95"/>
  <c r="G177" i="95"/>
  <c r="M177" i="95"/>
  <c r="K177" i="95"/>
  <c r="E177" i="95"/>
  <c r="O287" i="96"/>
  <c r="K287" i="96"/>
  <c r="M287" i="96"/>
  <c r="I287" i="96"/>
  <c r="E287" i="96"/>
  <c r="G287" i="96"/>
  <c r="K282" i="93"/>
  <c r="M282" i="93"/>
  <c r="O282" i="93"/>
  <c r="E282" i="93"/>
  <c r="I282" i="93"/>
  <c r="G282" i="93"/>
  <c r="M143" i="95"/>
  <c r="K143" i="95"/>
  <c r="G143" i="95"/>
  <c r="E143" i="95"/>
  <c r="I143" i="95"/>
  <c r="O143" i="95"/>
  <c r="M285" i="93"/>
  <c r="K285" i="93"/>
  <c r="G285" i="93"/>
  <c r="I285" i="93"/>
  <c r="O285" i="93"/>
  <c r="E285" i="93"/>
  <c r="G274" i="95"/>
  <c r="O274" i="95"/>
  <c r="K274" i="95"/>
  <c r="M274" i="95"/>
  <c r="E274" i="95"/>
  <c r="I274" i="95"/>
  <c r="M12" i="94"/>
  <c r="I12" i="94"/>
  <c r="G12" i="94"/>
  <c r="O12" i="94"/>
  <c r="E12" i="94"/>
  <c r="K12" i="94"/>
  <c r="K184" i="95"/>
  <c r="O184" i="95"/>
  <c r="M184" i="95"/>
  <c r="E184" i="95"/>
  <c r="G184" i="95"/>
  <c r="I184" i="95"/>
  <c r="M217" i="95"/>
  <c r="O217" i="95"/>
  <c r="E217" i="95"/>
  <c r="G217" i="95"/>
  <c r="K217" i="95"/>
  <c r="I217" i="95"/>
  <c r="M141" i="96"/>
  <c r="K141" i="96"/>
  <c r="E141" i="96"/>
  <c r="I141" i="96"/>
  <c r="G141" i="96"/>
  <c r="O141" i="96"/>
  <c r="M195" i="94"/>
  <c r="O195" i="94"/>
  <c r="G195" i="94"/>
  <c r="K195" i="94"/>
  <c r="I195" i="94"/>
  <c r="E195" i="94"/>
  <c r="C322" i="94"/>
  <c r="K227" i="93"/>
  <c r="G227" i="93"/>
  <c r="O227" i="93"/>
  <c r="M227" i="93"/>
  <c r="E227" i="93"/>
  <c r="I227" i="93"/>
  <c r="E227" i="94"/>
  <c r="K227" i="94"/>
  <c r="M227" i="94"/>
  <c r="O227" i="94"/>
  <c r="I227" i="94"/>
  <c r="G227" i="94"/>
  <c r="M228" i="96"/>
  <c r="G228" i="96"/>
  <c r="E228" i="96"/>
  <c r="I228" i="96"/>
  <c r="O228" i="96"/>
  <c r="K228" i="96"/>
  <c r="I229" i="94"/>
  <c r="G229" i="94"/>
  <c r="K229" i="94"/>
  <c r="O229" i="94"/>
  <c r="E229" i="94"/>
  <c r="M229" i="94"/>
  <c r="G95" i="97"/>
  <c r="C331" i="97"/>
  <c r="M95" i="97"/>
  <c r="I95" i="97"/>
  <c r="K95" i="97"/>
  <c r="O95" i="97"/>
  <c r="E95" i="97"/>
  <c r="I96" i="96"/>
  <c r="E96" i="96"/>
  <c r="O96" i="96"/>
  <c r="M96" i="96"/>
  <c r="K96" i="96"/>
  <c r="G96" i="96"/>
  <c r="C332" i="96"/>
  <c r="E22" i="93"/>
  <c r="M22" i="93"/>
  <c r="G22" i="93"/>
  <c r="C327" i="93"/>
  <c r="K22" i="93"/>
  <c r="O22" i="93"/>
  <c r="I22" i="93"/>
  <c r="M33" i="62"/>
  <c r="G33" i="62"/>
  <c r="O33" i="62"/>
  <c r="E33" i="62"/>
  <c r="K33" i="62"/>
  <c r="I33" i="62"/>
  <c r="C359" i="93"/>
  <c r="O29" i="93"/>
  <c r="I29" i="93"/>
  <c r="G29" i="93"/>
  <c r="M29" i="93"/>
  <c r="E29" i="93"/>
  <c r="K29" i="93"/>
  <c r="K26" i="95"/>
  <c r="E26" i="95"/>
  <c r="I26" i="95"/>
  <c r="M26" i="95"/>
  <c r="C316" i="95"/>
  <c r="G26" i="95"/>
  <c r="O26" i="95"/>
  <c r="E23" i="93"/>
  <c r="K23" i="93"/>
  <c r="M23" i="93"/>
  <c r="O23" i="93"/>
  <c r="C328" i="93"/>
  <c r="G23" i="93"/>
  <c r="I23" i="93"/>
  <c r="G34" i="62"/>
  <c r="O34" i="62"/>
  <c r="K34" i="62"/>
  <c r="M34" i="62"/>
  <c r="E34" i="62"/>
  <c r="I34" i="62"/>
  <c r="O14" i="62"/>
  <c r="M14" i="62"/>
  <c r="I14" i="62"/>
  <c r="E14" i="62"/>
  <c r="G14" i="62"/>
  <c r="K14" i="62"/>
  <c r="C339" i="62"/>
  <c r="K195" i="93"/>
  <c r="I195" i="93"/>
  <c r="C322" i="93"/>
  <c r="O195" i="93"/>
  <c r="M195" i="93"/>
  <c r="G195" i="93"/>
  <c r="E195" i="93"/>
  <c r="K223" i="93"/>
  <c r="E223" i="93"/>
  <c r="M223" i="93"/>
  <c r="I223" i="93"/>
  <c r="O223" i="93"/>
  <c r="G223" i="93"/>
  <c r="O223" i="94"/>
  <c r="I223" i="94"/>
  <c r="E223" i="94"/>
  <c r="K223" i="94"/>
  <c r="M223" i="94"/>
  <c r="G223" i="94"/>
  <c r="M224" i="96"/>
  <c r="G224" i="96"/>
  <c r="E224" i="96"/>
  <c r="I224" i="96"/>
  <c r="K224" i="96"/>
  <c r="O224" i="96"/>
  <c r="I225" i="94"/>
  <c r="E225" i="94"/>
  <c r="M225" i="94"/>
  <c r="G225" i="94"/>
  <c r="K225" i="94"/>
  <c r="O225" i="94"/>
  <c r="C318" i="97"/>
  <c r="O98" i="97"/>
  <c r="K98" i="97"/>
  <c r="I98" i="97"/>
  <c r="G98" i="97"/>
  <c r="E98" i="97"/>
  <c r="M98" i="97"/>
  <c r="C333" i="95"/>
  <c r="I97" i="95"/>
  <c r="O97" i="95"/>
  <c r="K97" i="95"/>
  <c r="G97" i="95"/>
  <c r="M97" i="95"/>
  <c r="E97" i="95"/>
  <c r="G102" i="97"/>
  <c r="M102" i="97"/>
  <c r="E102" i="97"/>
  <c r="O102" i="97"/>
  <c r="K102" i="97"/>
  <c r="C347" i="97"/>
  <c r="I102" i="97"/>
  <c r="M101" i="95"/>
  <c r="I101" i="95"/>
  <c r="C321" i="95"/>
  <c r="K101" i="95"/>
  <c r="E101" i="95"/>
  <c r="O101" i="95"/>
  <c r="G101" i="95"/>
  <c r="E26" i="93"/>
  <c r="I26" i="93"/>
  <c r="O26" i="93"/>
  <c r="C316" i="93"/>
  <c r="G26" i="93"/>
  <c r="M26" i="93"/>
  <c r="K26" i="93"/>
  <c r="O22" i="94"/>
  <c r="I22" i="94"/>
  <c r="E22" i="94"/>
  <c r="C327" i="94"/>
  <c r="G22" i="94"/>
  <c r="K22" i="94"/>
  <c r="M22" i="94"/>
  <c r="G33" i="93"/>
  <c r="I33" i="93"/>
  <c r="M33" i="93"/>
  <c r="K33" i="93"/>
  <c r="E33" i="93"/>
  <c r="O33" i="93"/>
  <c r="G30" i="95"/>
  <c r="I30" i="95"/>
  <c r="K30" i="95"/>
  <c r="E30" i="95"/>
  <c r="C360" i="95"/>
  <c r="M30" i="95"/>
  <c r="O30" i="95"/>
  <c r="G27" i="93"/>
  <c r="O27" i="93"/>
  <c r="E27" i="93"/>
  <c r="M27" i="93"/>
  <c r="C317" i="93"/>
  <c r="I27" i="93"/>
  <c r="K27" i="93"/>
  <c r="I15" i="94"/>
  <c r="G15" i="94"/>
  <c r="K15" i="94"/>
  <c r="E15" i="94"/>
  <c r="O15" i="94"/>
  <c r="M15" i="94"/>
  <c r="M139" i="95"/>
  <c r="G139" i="95"/>
  <c r="K139" i="95"/>
  <c r="I139" i="95"/>
  <c r="E139" i="95"/>
  <c r="O139" i="95"/>
  <c r="I149" i="95"/>
  <c r="O149" i="95"/>
  <c r="E149" i="95"/>
  <c r="M149" i="95"/>
  <c r="K149" i="95"/>
  <c r="G149" i="95"/>
  <c r="O272" i="94"/>
  <c r="E272" i="94"/>
  <c r="I272" i="94"/>
  <c r="G272" i="94"/>
  <c r="M272" i="94"/>
  <c r="K272" i="94"/>
  <c r="O148" i="97"/>
  <c r="E148" i="97"/>
  <c r="I148" i="97"/>
  <c r="G148" i="97"/>
  <c r="K148" i="97"/>
  <c r="M148" i="97"/>
  <c r="K177" i="62"/>
  <c r="M177" i="62"/>
  <c r="E177" i="62"/>
  <c r="I177" i="62"/>
  <c r="O177" i="62"/>
  <c r="G177" i="62"/>
  <c r="O47" i="93"/>
  <c r="K47" i="93"/>
  <c r="E47" i="93"/>
  <c r="G47" i="93"/>
  <c r="I47" i="93"/>
  <c r="M47" i="93"/>
  <c r="E284" i="97"/>
  <c r="G284" i="97"/>
  <c r="O284" i="97"/>
  <c r="M284" i="97"/>
  <c r="I284" i="97"/>
  <c r="K284" i="97"/>
  <c r="E145" i="94"/>
  <c r="M145" i="94"/>
  <c r="K145" i="94"/>
  <c r="G145" i="94"/>
  <c r="O145" i="94"/>
  <c r="I145" i="94"/>
  <c r="M274" i="96"/>
  <c r="G274" i="96"/>
  <c r="O274" i="96"/>
  <c r="I274" i="96"/>
  <c r="K274" i="96"/>
  <c r="E274" i="96"/>
  <c r="I144" i="96"/>
  <c r="M144" i="96"/>
  <c r="E144" i="96"/>
  <c r="G144" i="96"/>
  <c r="O144" i="96"/>
  <c r="K144" i="96"/>
  <c r="O149" i="96"/>
  <c r="G149" i="96"/>
  <c r="I149" i="96"/>
  <c r="E149" i="96"/>
  <c r="M149" i="96"/>
  <c r="K149" i="96"/>
  <c r="I285" i="95"/>
  <c r="G285" i="95"/>
  <c r="O285" i="95"/>
  <c r="E285" i="95"/>
  <c r="M285" i="95"/>
  <c r="K285" i="95"/>
  <c r="E148" i="93"/>
  <c r="K148" i="93"/>
  <c r="O148" i="93"/>
  <c r="M148" i="93"/>
  <c r="I148" i="93"/>
  <c r="G148" i="93"/>
  <c r="O154" i="96"/>
  <c r="K154" i="96"/>
  <c r="M154" i="96"/>
  <c r="E154" i="96"/>
  <c r="I154" i="96"/>
  <c r="G154" i="96"/>
  <c r="O146" i="93"/>
  <c r="M146" i="93"/>
  <c r="E146" i="93"/>
  <c r="I146" i="93"/>
  <c r="K146" i="93"/>
  <c r="G146" i="93"/>
  <c r="O281" i="95"/>
  <c r="G281" i="95"/>
  <c r="E281" i="95"/>
  <c r="K281" i="95"/>
  <c r="I281" i="95"/>
  <c r="M281" i="95"/>
  <c r="I282" i="96"/>
  <c r="O282" i="96"/>
  <c r="M282" i="96"/>
  <c r="K282" i="96"/>
  <c r="E282" i="96"/>
  <c r="G282" i="96"/>
  <c r="G287" i="93"/>
  <c r="E287" i="93"/>
  <c r="I287" i="93"/>
  <c r="O287" i="93"/>
  <c r="M287" i="93"/>
  <c r="K287" i="93"/>
  <c r="K266" i="97"/>
  <c r="G266" i="97"/>
  <c r="M266" i="97"/>
  <c r="I266" i="97"/>
  <c r="O266" i="97"/>
  <c r="E266" i="97"/>
  <c r="E177" i="94"/>
  <c r="K177" i="94"/>
  <c r="G177" i="94"/>
  <c r="M177" i="94"/>
  <c r="I177" i="94"/>
  <c r="O177" i="94"/>
  <c r="M141" i="93"/>
  <c r="K141" i="93"/>
  <c r="G141" i="93"/>
  <c r="E141" i="93"/>
  <c r="I141" i="93"/>
  <c r="O141" i="93"/>
  <c r="M153" i="93"/>
  <c r="E153" i="93"/>
  <c r="K153" i="93"/>
  <c r="G153" i="93"/>
  <c r="I153" i="93"/>
  <c r="O153" i="93"/>
  <c r="E145" i="93"/>
  <c r="I145" i="93"/>
  <c r="K145" i="93"/>
  <c r="M145" i="93"/>
  <c r="G145" i="93"/>
  <c r="O145" i="93"/>
  <c r="E262" i="94"/>
  <c r="G262" i="94"/>
  <c r="K262" i="94"/>
  <c r="M262" i="94"/>
  <c r="O262" i="94"/>
  <c r="I262" i="94"/>
  <c r="I222" i="96"/>
  <c r="M222" i="96"/>
  <c r="K222" i="96"/>
  <c r="O222" i="96"/>
  <c r="G222" i="96"/>
  <c r="E222" i="96"/>
  <c r="G224" i="62"/>
  <c r="M224" i="62"/>
  <c r="O224" i="62"/>
  <c r="E224" i="62"/>
  <c r="I224" i="62"/>
  <c r="K224" i="62"/>
  <c r="I24" i="93"/>
  <c r="O24" i="93"/>
  <c r="K24" i="93"/>
  <c r="G24" i="93"/>
  <c r="E24" i="93"/>
  <c r="C329" i="93"/>
  <c r="M24" i="93"/>
  <c r="E34" i="96"/>
  <c r="K34" i="96"/>
  <c r="O34" i="96"/>
  <c r="M34" i="96"/>
  <c r="G34" i="96"/>
  <c r="I34" i="96"/>
  <c r="K282" i="97"/>
  <c r="O282" i="97"/>
  <c r="I282" i="97"/>
  <c r="M282" i="97"/>
  <c r="E282" i="97"/>
  <c r="G282" i="97"/>
  <c r="E180" i="96"/>
  <c r="K180" i="96"/>
  <c r="M180" i="96"/>
  <c r="G180" i="96"/>
  <c r="O180" i="96"/>
  <c r="I180" i="96"/>
  <c r="E257" i="94"/>
  <c r="M257" i="94"/>
  <c r="I257" i="94"/>
  <c r="K257" i="94"/>
  <c r="O257" i="94"/>
  <c r="G257" i="94"/>
  <c r="O137" i="94"/>
  <c r="K137" i="94"/>
  <c r="G137" i="94"/>
  <c r="I137" i="94"/>
  <c r="E137" i="94"/>
  <c r="M137" i="94"/>
  <c r="G180" i="93"/>
  <c r="I180" i="93"/>
  <c r="M180" i="93"/>
  <c r="E180" i="93"/>
  <c r="K180" i="93"/>
  <c r="O180" i="93"/>
  <c r="E184" i="62"/>
  <c r="M184" i="62"/>
  <c r="K184" i="62"/>
  <c r="O184" i="62"/>
  <c r="G184" i="62"/>
  <c r="I184" i="62"/>
  <c r="I144" i="94"/>
  <c r="O144" i="94"/>
  <c r="G144" i="94"/>
  <c r="M144" i="94"/>
  <c r="K144" i="94"/>
  <c r="E144" i="94"/>
  <c r="G275" i="96"/>
  <c r="O275" i="96"/>
  <c r="I275" i="96"/>
  <c r="M275" i="96"/>
  <c r="E275" i="96"/>
  <c r="K275" i="96"/>
  <c r="G276" i="96"/>
  <c r="M276" i="96"/>
  <c r="E276" i="96"/>
  <c r="O276" i="96"/>
  <c r="I276" i="96"/>
  <c r="K276" i="96"/>
  <c r="O195" i="95"/>
  <c r="E195" i="95"/>
  <c r="M195" i="95"/>
  <c r="I195" i="95"/>
  <c r="K195" i="95"/>
  <c r="C322" i="95"/>
  <c r="G195" i="95"/>
  <c r="I229" i="95"/>
  <c r="O229" i="95"/>
  <c r="M229" i="95"/>
  <c r="G229" i="95"/>
  <c r="E229" i="95"/>
  <c r="K229" i="95"/>
  <c r="G229" i="96"/>
  <c r="I229" i="96"/>
  <c r="O229" i="96"/>
  <c r="K229" i="96"/>
  <c r="E229" i="96"/>
  <c r="M229" i="96"/>
  <c r="M230" i="94"/>
  <c r="E230" i="94"/>
  <c r="K230" i="94"/>
  <c r="I230" i="94"/>
  <c r="O230" i="94"/>
  <c r="G230" i="94"/>
  <c r="O231" i="96"/>
  <c r="I231" i="96"/>
  <c r="G231" i="96"/>
  <c r="M231" i="96"/>
  <c r="K231" i="96"/>
  <c r="E231" i="96"/>
  <c r="M98" i="94"/>
  <c r="K98" i="94"/>
  <c r="G98" i="94"/>
  <c r="I98" i="94"/>
  <c r="E98" i="94"/>
  <c r="O98" i="94"/>
  <c r="C318" i="94"/>
  <c r="O103" i="94"/>
  <c r="C348" i="94"/>
  <c r="K103" i="94"/>
  <c r="G103" i="94"/>
  <c r="M103" i="94"/>
  <c r="E103" i="94"/>
  <c r="I103" i="94"/>
  <c r="E102" i="94"/>
  <c r="C347" i="94"/>
  <c r="G102" i="94"/>
  <c r="I102" i="94"/>
  <c r="K102" i="94"/>
  <c r="O102" i="94"/>
  <c r="M102" i="94"/>
  <c r="E29" i="96"/>
  <c r="C359" i="96"/>
  <c r="I29" i="96"/>
  <c r="M29" i="96"/>
  <c r="K29" i="96"/>
  <c r="G29" i="96"/>
  <c r="O29" i="96"/>
  <c r="E25" i="97"/>
  <c r="M25" i="97"/>
  <c r="I25" i="97"/>
  <c r="G25" i="97"/>
  <c r="C315" i="97"/>
  <c r="O25" i="97"/>
  <c r="K25" i="97"/>
  <c r="O23" i="62"/>
  <c r="E23" i="62"/>
  <c r="I23" i="62"/>
  <c r="C328" i="62"/>
  <c r="K23" i="62"/>
  <c r="G23" i="62"/>
  <c r="M23" i="62"/>
  <c r="O33" i="94"/>
  <c r="I33" i="94"/>
  <c r="G33" i="94"/>
  <c r="K33" i="94"/>
  <c r="M33" i="94"/>
  <c r="E33" i="94"/>
  <c r="E30" i="96"/>
  <c r="G30" i="96"/>
  <c r="I30" i="96"/>
  <c r="K30" i="96"/>
  <c r="C360" i="96"/>
  <c r="M30" i="96"/>
  <c r="O30" i="96"/>
  <c r="O13" i="93"/>
  <c r="I13" i="93"/>
  <c r="C338" i="93"/>
  <c r="E13" i="93"/>
  <c r="G13" i="93"/>
  <c r="K13" i="93"/>
  <c r="M13" i="93"/>
  <c r="G272" i="95"/>
  <c r="M272" i="95"/>
  <c r="K272" i="95"/>
  <c r="O272" i="95"/>
  <c r="I272" i="95"/>
  <c r="E272" i="95"/>
  <c r="K184" i="94"/>
  <c r="I184" i="94"/>
  <c r="G184" i="94"/>
  <c r="O184" i="94"/>
  <c r="M184" i="94"/>
  <c r="E184" i="94"/>
  <c r="O144" i="95"/>
  <c r="E144" i="95"/>
  <c r="K144" i="95"/>
  <c r="I144" i="95"/>
  <c r="G144" i="95"/>
  <c r="M144" i="95"/>
  <c r="E279" i="95"/>
  <c r="M279" i="95"/>
  <c r="I279" i="95"/>
  <c r="O279" i="95"/>
  <c r="K279" i="95"/>
  <c r="G279" i="95"/>
  <c r="O138" i="93"/>
  <c r="I138" i="93"/>
  <c r="K138" i="93"/>
  <c r="E138" i="93"/>
  <c r="M138" i="93"/>
  <c r="G138" i="93"/>
  <c r="E180" i="95"/>
  <c r="I180" i="95"/>
  <c r="K180" i="95"/>
  <c r="M180" i="95"/>
  <c r="G180" i="95"/>
  <c r="O180" i="95"/>
  <c r="G286" i="94"/>
  <c r="E286" i="94"/>
  <c r="M286" i="94"/>
  <c r="K286" i="94"/>
  <c r="I286" i="94"/>
  <c r="O286" i="94"/>
  <c r="E143" i="96"/>
  <c r="O143" i="96"/>
  <c r="G143" i="96"/>
  <c r="I143" i="96"/>
  <c r="M143" i="96"/>
  <c r="K143" i="96"/>
  <c r="E272" i="96"/>
  <c r="I272" i="96"/>
  <c r="M272" i="96"/>
  <c r="G272" i="96"/>
  <c r="O272" i="96"/>
  <c r="K272" i="96"/>
  <c r="M282" i="94"/>
  <c r="E282" i="94"/>
  <c r="K282" i="94"/>
  <c r="I282" i="94"/>
  <c r="O282" i="94"/>
  <c r="G282" i="94"/>
  <c r="K261" i="95"/>
  <c r="E261" i="95"/>
  <c r="O261" i="95"/>
  <c r="I261" i="95"/>
  <c r="G261" i="95"/>
  <c r="M261" i="95"/>
  <c r="M280" i="93"/>
  <c r="G280" i="93"/>
  <c r="E280" i="93"/>
  <c r="K280" i="93"/>
  <c r="I280" i="93"/>
  <c r="O280" i="93"/>
  <c r="I146" i="95"/>
  <c r="G146" i="95"/>
  <c r="K146" i="95"/>
  <c r="O146" i="95"/>
  <c r="E146" i="95"/>
  <c r="M146" i="95"/>
  <c r="M261" i="97"/>
  <c r="O261" i="97"/>
  <c r="K261" i="97"/>
  <c r="E261" i="97"/>
  <c r="G261" i="97"/>
  <c r="I261" i="97"/>
  <c r="O148" i="95"/>
  <c r="K148" i="95"/>
  <c r="G148" i="95"/>
  <c r="I148" i="95"/>
  <c r="M148" i="95"/>
  <c r="E148" i="95"/>
  <c r="E140" i="95"/>
  <c r="I140" i="95"/>
  <c r="M140" i="95"/>
  <c r="K140" i="95"/>
  <c r="G140" i="95"/>
  <c r="O140" i="95"/>
  <c r="E286" i="62"/>
  <c r="G286" i="62"/>
  <c r="M286" i="62"/>
  <c r="O286" i="62"/>
  <c r="I286" i="62"/>
  <c r="K286" i="62"/>
  <c r="O187" i="96"/>
  <c r="M187" i="96"/>
  <c r="I187" i="96"/>
  <c r="K187" i="96"/>
  <c r="G187" i="96"/>
  <c r="E187" i="96"/>
  <c r="E281" i="94"/>
  <c r="M281" i="94"/>
  <c r="I281" i="94"/>
  <c r="G281" i="94"/>
  <c r="O281" i="94"/>
  <c r="K281" i="94"/>
  <c r="K47" i="96"/>
  <c r="O47" i="96"/>
  <c r="G47" i="96"/>
  <c r="I47" i="96"/>
  <c r="M47" i="96"/>
  <c r="E47" i="96"/>
  <c r="K142" i="95"/>
  <c r="G142" i="95"/>
  <c r="E142" i="95"/>
  <c r="O142" i="95"/>
  <c r="M142" i="95"/>
  <c r="I142" i="95"/>
  <c r="O283" i="96"/>
  <c r="G283" i="96"/>
  <c r="I283" i="96"/>
  <c r="K283" i="96"/>
  <c r="M283" i="96"/>
  <c r="E283" i="96"/>
  <c r="E142" i="93"/>
  <c r="I142" i="93"/>
  <c r="K142" i="93"/>
  <c r="G142" i="93"/>
  <c r="M142" i="93"/>
  <c r="O142" i="93"/>
  <c r="I178" i="95"/>
  <c r="K178" i="95"/>
  <c r="G178" i="95"/>
  <c r="M178" i="95"/>
  <c r="O178" i="95"/>
  <c r="E178" i="95"/>
  <c r="M265" i="95"/>
  <c r="O265" i="95"/>
  <c r="G265" i="95"/>
  <c r="K265" i="95"/>
  <c r="E265" i="95"/>
  <c r="I265" i="95"/>
  <c r="I151" i="96"/>
  <c r="E151" i="96"/>
  <c r="O151" i="96"/>
  <c r="M151" i="96"/>
  <c r="G151" i="96"/>
  <c r="K151" i="96"/>
  <c r="I179" i="94"/>
  <c r="M179" i="94"/>
  <c r="E179" i="94"/>
  <c r="K179" i="94"/>
  <c r="O179" i="94"/>
  <c r="G179" i="94"/>
  <c r="O185" i="95"/>
  <c r="G185" i="95"/>
  <c r="M185" i="95"/>
  <c r="I185" i="95"/>
  <c r="E185" i="95"/>
  <c r="K185" i="95"/>
  <c r="I140" i="94"/>
  <c r="K140" i="94"/>
  <c r="E140" i="94"/>
  <c r="G140" i="94"/>
  <c r="M140" i="94"/>
  <c r="O140" i="94"/>
  <c r="I260" i="97"/>
  <c r="K260" i="97"/>
  <c r="O260" i="97"/>
  <c r="M260" i="97"/>
  <c r="G260" i="97"/>
  <c r="E260" i="97"/>
  <c r="O275" i="95"/>
  <c r="I275" i="95"/>
  <c r="K275" i="95"/>
  <c r="E275" i="95"/>
  <c r="G275" i="95"/>
  <c r="M275" i="95"/>
  <c r="I284" i="95"/>
  <c r="K284" i="95"/>
  <c r="E284" i="95"/>
  <c r="M284" i="95"/>
  <c r="G284" i="95"/>
  <c r="O284" i="95"/>
  <c r="E194" i="95"/>
  <c r="K194" i="95"/>
  <c r="I194" i="95"/>
  <c r="O194" i="95"/>
  <c r="C334" i="95"/>
  <c r="G194" i="95"/>
  <c r="M194" i="95"/>
  <c r="G230" i="97"/>
  <c r="O230" i="97"/>
  <c r="M230" i="97"/>
  <c r="K230" i="97"/>
  <c r="E230" i="97"/>
  <c r="I230" i="97"/>
  <c r="M230" i="95"/>
  <c r="G230" i="95"/>
  <c r="E230" i="95"/>
  <c r="O230" i="95"/>
  <c r="K230" i="95"/>
  <c r="I230" i="95"/>
  <c r="C321" i="96"/>
  <c r="O101" i="96"/>
  <c r="G101" i="96"/>
  <c r="I101" i="96"/>
  <c r="K101" i="96"/>
  <c r="M101" i="96"/>
  <c r="E101" i="96"/>
  <c r="C320" i="96"/>
  <c r="O100" i="96"/>
  <c r="G100" i="96"/>
  <c r="K100" i="96"/>
  <c r="I100" i="96"/>
  <c r="M100" i="96"/>
  <c r="E100" i="96"/>
  <c r="M100" i="97"/>
  <c r="G100" i="97"/>
  <c r="K100" i="97"/>
  <c r="C320" i="97"/>
  <c r="O100" i="97"/>
  <c r="E100" i="97"/>
  <c r="I100" i="97"/>
  <c r="K100" i="94"/>
  <c r="E100" i="94"/>
  <c r="I100" i="94"/>
  <c r="C320" i="94"/>
  <c r="O100" i="94"/>
  <c r="M100" i="94"/>
  <c r="G100" i="94"/>
  <c r="E28" i="95"/>
  <c r="G28" i="95"/>
  <c r="I28" i="95"/>
  <c r="C346" i="95"/>
  <c r="K28" i="95"/>
  <c r="O28" i="95"/>
  <c r="M28" i="95"/>
  <c r="M27" i="95"/>
  <c r="I27" i="95"/>
  <c r="E27" i="95"/>
  <c r="O27" i="95"/>
  <c r="G27" i="95"/>
  <c r="C317" i="95"/>
  <c r="K27" i="95"/>
  <c r="I27" i="62"/>
  <c r="O27" i="62"/>
  <c r="G27" i="62"/>
  <c r="E27" i="62"/>
  <c r="K27" i="62"/>
  <c r="C317" i="62"/>
  <c r="M27" i="62"/>
  <c r="C353" i="97"/>
  <c r="M31" i="97"/>
  <c r="O31" i="97"/>
  <c r="G31" i="97"/>
  <c r="E31" i="97"/>
  <c r="K31" i="97"/>
  <c r="I31" i="97"/>
  <c r="G151" i="93"/>
  <c r="K151" i="93"/>
  <c r="E151" i="93"/>
  <c r="O151" i="93"/>
  <c r="I151" i="93"/>
  <c r="M151" i="93"/>
  <c r="G137" i="95"/>
  <c r="K137" i="95"/>
  <c r="E137" i="95"/>
  <c r="O137" i="95"/>
  <c r="I137" i="95"/>
  <c r="M137" i="95"/>
  <c r="O185" i="93"/>
  <c r="E185" i="93"/>
  <c r="I185" i="93"/>
  <c r="G185" i="93"/>
  <c r="M185" i="93"/>
  <c r="K185" i="93"/>
  <c r="O185" i="94"/>
  <c r="I185" i="94"/>
  <c r="M185" i="94"/>
  <c r="E185" i="94"/>
  <c r="K185" i="94"/>
  <c r="G185" i="94"/>
  <c r="I265" i="94"/>
  <c r="G265" i="94"/>
  <c r="M265" i="94"/>
  <c r="E265" i="94"/>
  <c r="O265" i="94"/>
  <c r="K265" i="94"/>
  <c r="I283" i="93"/>
  <c r="E283" i="93"/>
  <c r="G283" i="93"/>
  <c r="M283" i="93"/>
  <c r="O283" i="93"/>
  <c r="K283" i="93"/>
  <c r="G139" i="97"/>
  <c r="I139" i="97"/>
  <c r="M139" i="97"/>
  <c r="K139" i="97"/>
  <c r="O139" i="97"/>
  <c r="E139" i="97"/>
  <c r="O150" i="95"/>
  <c r="M150" i="95"/>
  <c r="E150" i="95"/>
  <c r="I150" i="95"/>
  <c r="K150" i="95"/>
  <c r="G150" i="95"/>
  <c r="O150" i="94"/>
  <c r="G150" i="94"/>
  <c r="I150" i="94"/>
  <c r="M150" i="94"/>
  <c r="K150" i="94"/>
  <c r="E150" i="94"/>
  <c r="E282" i="62"/>
  <c r="K282" i="62"/>
  <c r="O282" i="62"/>
  <c r="I282" i="62"/>
  <c r="M282" i="62"/>
  <c r="G282" i="62"/>
  <c r="I196" i="96"/>
  <c r="M196" i="96"/>
  <c r="C355" i="96"/>
  <c r="K196" i="96"/>
  <c r="E196" i="96"/>
  <c r="G196" i="96"/>
  <c r="O196" i="96"/>
  <c r="G230" i="62"/>
  <c r="O230" i="62"/>
  <c r="K230" i="62"/>
  <c r="E230" i="62"/>
  <c r="I230" i="62"/>
  <c r="M230" i="62"/>
  <c r="O230" i="93"/>
  <c r="E230" i="93"/>
  <c r="G230" i="93"/>
  <c r="M230" i="93"/>
  <c r="K230" i="93"/>
  <c r="I230" i="93"/>
  <c r="O231" i="95"/>
  <c r="K231" i="95"/>
  <c r="I231" i="95"/>
  <c r="G231" i="95"/>
  <c r="E231" i="95"/>
  <c r="M231" i="95"/>
  <c r="C341" i="96"/>
  <c r="O110" i="96"/>
  <c r="G110" i="96"/>
  <c r="E110" i="96"/>
  <c r="M110" i="96"/>
  <c r="K110" i="96"/>
  <c r="I110" i="96"/>
  <c r="K99" i="95"/>
  <c r="I99" i="95"/>
  <c r="O99" i="95"/>
  <c r="M99" i="95"/>
  <c r="E99" i="95"/>
  <c r="C319" i="95"/>
  <c r="G99" i="95"/>
  <c r="M99" i="97"/>
  <c r="O99" i="97"/>
  <c r="G99" i="97"/>
  <c r="K99" i="97"/>
  <c r="I99" i="97"/>
  <c r="C319" i="97"/>
  <c r="E99" i="97"/>
  <c r="G25" i="62"/>
  <c r="C315" i="62"/>
  <c r="E25" i="62"/>
  <c r="M25" i="62"/>
  <c r="O25" i="62"/>
  <c r="K25" i="62"/>
  <c r="I25" i="62"/>
  <c r="E21" i="93"/>
  <c r="G21" i="93"/>
  <c r="M21" i="93"/>
  <c r="K21" i="93"/>
  <c r="I21" i="93"/>
  <c r="C326" i="93"/>
  <c r="O21" i="93"/>
  <c r="K32" i="62"/>
  <c r="O32" i="62"/>
  <c r="C354" i="62"/>
  <c r="G32" i="62"/>
  <c r="E32" i="62"/>
  <c r="I32" i="62"/>
  <c r="M32" i="62"/>
  <c r="O28" i="97"/>
  <c r="M28" i="97"/>
  <c r="I28" i="97"/>
  <c r="G28" i="97"/>
  <c r="E28" i="97"/>
  <c r="K28" i="97"/>
  <c r="C346" i="97"/>
  <c r="O26" i="62"/>
  <c r="E26" i="62"/>
  <c r="G26" i="62"/>
  <c r="K26" i="62"/>
  <c r="C316" i="62"/>
  <c r="M26" i="62"/>
  <c r="I26" i="62"/>
  <c r="O15" i="97"/>
  <c r="I15" i="97"/>
  <c r="G15" i="97"/>
  <c r="M15" i="97"/>
  <c r="K15" i="97"/>
  <c r="E15" i="97"/>
  <c r="E184" i="96"/>
  <c r="I184" i="96"/>
  <c r="O184" i="96"/>
  <c r="K184" i="96"/>
  <c r="G184" i="96"/>
  <c r="M184" i="96"/>
  <c r="O94" i="96"/>
  <c r="M94" i="96"/>
  <c r="G94" i="96"/>
  <c r="C330" i="96"/>
  <c r="I94" i="96"/>
  <c r="K94" i="96"/>
  <c r="E94" i="96"/>
  <c r="E30" i="94"/>
  <c r="C360" i="94"/>
  <c r="G30" i="94"/>
  <c r="K30" i="94"/>
  <c r="I30" i="94"/>
  <c r="O30" i="94"/>
  <c r="M30" i="94"/>
  <c r="I186" i="97"/>
  <c r="M186" i="97"/>
  <c r="E186" i="97"/>
  <c r="O186" i="97"/>
  <c r="K186" i="97"/>
  <c r="G186" i="97"/>
  <c r="G279" i="93"/>
  <c r="I279" i="93"/>
  <c r="O279" i="93"/>
  <c r="E279" i="93"/>
  <c r="K279" i="93"/>
  <c r="M279" i="93"/>
  <c r="M177" i="93"/>
  <c r="O177" i="93"/>
  <c r="G177" i="93"/>
  <c r="I177" i="93"/>
  <c r="E177" i="93"/>
  <c r="K177" i="93"/>
  <c r="I266" i="95"/>
  <c r="E266" i="95"/>
  <c r="O266" i="95"/>
  <c r="G266" i="95"/>
  <c r="K266" i="95"/>
  <c r="M266" i="95"/>
  <c r="K262" i="97"/>
  <c r="M262" i="97"/>
  <c r="G262" i="97"/>
  <c r="O262" i="97"/>
  <c r="I262" i="97"/>
  <c r="E262" i="97"/>
  <c r="I143" i="97"/>
  <c r="O143" i="97"/>
  <c r="G143" i="97"/>
  <c r="M143" i="97"/>
  <c r="E143" i="97"/>
  <c r="K143" i="97"/>
  <c r="E281" i="97"/>
  <c r="M281" i="97"/>
  <c r="K281" i="97"/>
  <c r="I281" i="97"/>
  <c r="O281" i="97"/>
  <c r="G281" i="97"/>
  <c r="M180" i="94"/>
  <c r="G180" i="94"/>
  <c r="E180" i="94"/>
  <c r="I180" i="94"/>
  <c r="O180" i="94"/>
  <c r="K180" i="94"/>
  <c r="K23" i="95"/>
  <c r="I23" i="95"/>
  <c r="G23" i="95"/>
  <c r="O23" i="95"/>
  <c r="C328" i="95"/>
  <c r="M23" i="95"/>
  <c r="E23" i="95"/>
  <c r="E140" i="93"/>
  <c r="G140" i="93"/>
  <c r="I140" i="93"/>
  <c r="M140" i="93"/>
  <c r="O140" i="93"/>
  <c r="K140" i="93"/>
  <c r="I194" i="93"/>
  <c r="K194" i="93"/>
  <c r="O194" i="93"/>
  <c r="C334" i="93"/>
  <c r="G194" i="93"/>
  <c r="M194" i="93"/>
  <c r="E194" i="93"/>
  <c r="O226" i="62"/>
  <c r="G226" i="62"/>
  <c r="M226" i="62"/>
  <c r="K226" i="62"/>
  <c r="I226" i="62"/>
  <c r="E226" i="62"/>
  <c r="G226" i="93"/>
  <c r="O226" i="93"/>
  <c r="I226" i="93"/>
  <c r="K226" i="93"/>
  <c r="E226" i="93"/>
  <c r="M226" i="93"/>
  <c r="O227" i="95"/>
  <c r="I227" i="95"/>
  <c r="K227" i="95"/>
  <c r="E227" i="95"/>
  <c r="G227" i="95"/>
  <c r="M227" i="95"/>
  <c r="O228" i="93"/>
  <c r="K228" i="93"/>
  <c r="M228" i="93"/>
  <c r="G228" i="93"/>
  <c r="E228" i="93"/>
  <c r="I228" i="93"/>
  <c r="G103" i="96"/>
  <c r="K103" i="96"/>
  <c r="I103" i="96"/>
  <c r="C348" i="96"/>
  <c r="E103" i="96"/>
  <c r="M103" i="96"/>
  <c r="O103" i="96"/>
  <c r="O94" i="97"/>
  <c r="E94" i="97"/>
  <c r="I94" i="97"/>
  <c r="K94" i="97"/>
  <c r="C330" i="97"/>
  <c r="M94" i="97"/>
  <c r="G94" i="97"/>
  <c r="E94" i="94"/>
  <c r="O94" i="94"/>
  <c r="I94" i="94"/>
  <c r="K94" i="94"/>
  <c r="G94" i="94"/>
  <c r="M94" i="94"/>
  <c r="C330" i="94"/>
  <c r="G102" i="96"/>
  <c r="I102" i="96"/>
  <c r="M102" i="96"/>
  <c r="C347" i="96"/>
  <c r="K102" i="96"/>
  <c r="O102" i="96"/>
  <c r="E102" i="96"/>
  <c r="G29" i="62"/>
  <c r="C359" i="62"/>
  <c r="E29" i="62"/>
  <c r="I29" i="62"/>
  <c r="O29" i="62"/>
  <c r="M29" i="62"/>
  <c r="K29" i="62"/>
  <c r="O25" i="93"/>
  <c r="E25" i="93"/>
  <c r="G25" i="93"/>
  <c r="C315" i="93"/>
  <c r="M25" i="93"/>
  <c r="I25" i="93"/>
  <c r="K25" i="93"/>
  <c r="K22" i="95"/>
  <c r="C327" i="95"/>
  <c r="I22" i="95"/>
  <c r="M22" i="95"/>
  <c r="O22" i="95"/>
  <c r="G22" i="95"/>
  <c r="E22" i="95"/>
  <c r="E32" i="97"/>
  <c r="O32" i="97"/>
  <c r="C354" i="97"/>
  <c r="G32" i="97"/>
  <c r="I32" i="97"/>
  <c r="K32" i="97"/>
  <c r="M32" i="97"/>
  <c r="M30" i="62"/>
  <c r="K30" i="62"/>
  <c r="O30" i="62"/>
  <c r="C360" i="62"/>
  <c r="I30" i="62"/>
  <c r="G30" i="62"/>
  <c r="E30" i="62"/>
  <c r="G16" i="93"/>
  <c r="K16" i="93"/>
  <c r="I16" i="93"/>
  <c r="M16" i="93"/>
  <c r="E16" i="93"/>
  <c r="O16" i="93"/>
  <c r="O286" i="95"/>
  <c r="G286" i="95"/>
  <c r="I286" i="95"/>
  <c r="E286" i="95"/>
  <c r="K286" i="95"/>
  <c r="M286" i="95"/>
  <c r="O181" i="94"/>
  <c r="G181" i="94"/>
  <c r="M181" i="94"/>
  <c r="K181" i="94"/>
  <c r="E181" i="94"/>
  <c r="I181" i="94"/>
  <c r="M151" i="95"/>
  <c r="E151" i="95"/>
  <c r="G151" i="95"/>
  <c r="K151" i="95"/>
  <c r="O151" i="95"/>
  <c r="I151" i="95"/>
  <c r="I46" i="96"/>
  <c r="E46" i="96"/>
  <c r="O46" i="96"/>
  <c r="K46" i="96"/>
  <c r="G46" i="96"/>
  <c r="M46" i="96"/>
  <c r="I187" i="97"/>
  <c r="E187" i="97"/>
  <c r="K187" i="97"/>
  <c r="G187" i="97"/>
  <c r="O187" i="97"/>
  <c r="M187" i="97"/>
  <c r="E283" i="62"/>
  <c r="I283" i="62"/>
  <c r="G283" i="62"/>
  <c r="K283" i="62"/>
  <c r="O283" i="62"/>
  <c r="M283" i="62"/>
  <c r="K152" i="94"/>
  <c r="G152" i="94"/>
  <c r="M152" i="94"/>
  <c r="I152" i="94"/>
  <c r="O152" i="94"/>
  <c r="E152" i="94"/>
  <c r="G271" i="94"/>
  <c r="E271" i="94"/>
  <c r="O271" i="94"/>
  <c r="M271" i="94"/>
  <c r="K271" i="94"/>
  <c r="I271" i="94"/>
  <c r="K45" i="96"/>
  <c r="E45" i="96"/>
  <c r="M45" i="96"/>
  <c r="G45" i="96"/>
  <c r="O45" i="96"/>
  <c r="I45" i="96"/>
  <c r="M285" i="94"/>
  <c r="K285" i="94"/>
  <c r="G285" i="94"/>
  <c r="O285" i="94"/>
  <c r="E285" i="94"/>
  <c r="I285" i="94"/>
  <c r="G281" i="93"/>
  <c r="E281" i="93"/>
  <c r="I281" i="93"/>
  <c r="O281" i="93"/>
  <c r="M281" i="93"/>
  <c r="K281" i="93"/>
  <c r="E46" i="97"/>
  <c r="O46" i="97"/>
  <c r="K46" i="97"/>
  <c r="G46" i="97"/>
  <c r="M46" i="97"/>
  <c r="I46" i="97"/>
  <c r="M47" i="94"/>
  <c r="G47" i="94"/>
  <c r="K47" i="94"/>
  <c r="E47" i="94"/>
  <c r="O47" i="94"/>
  <c r="I47" i="94"/>
  <c r="I281" i="96"/>
  <c r="K281" i="96"/>
  <c r="M281" i="96"/>
  <c r="O281" i="96"/>
  <c r="E281" i="96"/>
  <c r="G281" i="96"/>
  <c r="I258" i="97"/>
  <c r="O258" i="97"/>
  <c r="M258" i="97"/>
  <c r="K258" i="97"/>
  <c r="E258" i="97"/>
  <c r="G258" i="97"/>
  <c r="O12" i="96"/>
  <c r="I12" i="96"/>
  <c r="M12" i="96"/>
  <c r="G12" i="96"/>
  <c r="E12" i="96"/>
  <c r="K12" i="96"/>
  <c r="M187" i="93"/>
  <c r="K187" i="93"/>
  <c r="I187" i="93"/>
  <c r="G187" i="93"/>
  <c r="E187" i="93"/>
  <c r="O187" i="93"/>
  <c r="G287" i="97"/>
  <c r="E287" i="97"/>
  <c r="K287" i="97"/>
  <c r="O287" i="97"/>
  <c r="I287" i="97"/>
  <c r="M287" i="97"/>
  <c r="G46" i="95"/>
  <c r="E46" i="95"/>
  <c r="I46" i="95"/>
  <c r="K46" i="95"/>
  <c r="M46" i="95"/>
  <c r="O46" i="95"/>
  <c r="I12" i="97"/>
  <c r="E12" i="97"/>
  <c r="K12" i="97"/>
  <c r="O12" i="97"/>
  <c r="G12" i="97"/>
  <c r="M12" i="97"/>
  <c r="G271" i="95"/>
  <c r="M271" i="95"/>
  <c r="O271" i="95"/>
  <c r="I271" i="95"/>
  <c r="E271" i="95"/>
  <c r="K271" i="95"/>
  <c r="O280" i="97"/>
  <c r="M280" i="97"/>
  <c r="I280" i="97"/>
  <c r="K280" i="97"/>
  <c r="G280" i="97"/>
  <c r="E280" i="97"/>
  <c r="O259" i="94"/>
  <c r="M259" i="94"/>
  <c r="G259" i="94"/>
  <c r="I259" i="94"/>
  <c r="E259" i="94"/>
  <c r="K259" i="94"/>
  <c r="K258" i="94"/>
  <c r="E258" i="94"/>
  <c r="M258" i="94"/>
  <c r="G258" i="94"/>
  <c r="O258" i="94"/>
  <c r="I258" i="94"/>
  <c r="G270" i="97"/>
  <c r="O270" i="97"/>
  <c r="E270" i="97"/>
  <c r="M270" i="97"/>
  <c r="K270" i="97"/>
  <c r="I270" i="97"/>
  <c r="E227" i="97"/>
  <c r="K227" i="97"/>
  <c r="I227" i="97"/>
  <c r="O227" i="97"/>
  <c r="M227" i="97"/>
  <c r="G227" i="97"/>
  <c r="K229" i="93"/>
  <c r="O229" i="93"/>
  <c r="E229" i="93"/>
  <c r="M229" i="93"/>
  <c r="G229" i="93"/>
  <c r="I229" i="93"/>
  <c r="K32" i="93"/>
  <c r="C354" i="93"/>
  <c r="O32" i="93"/>
  <c r="M32" i="93"/>
  <c r="E32" i="93"/>
  <c r="G32" i="93"/>
  <c r="I32" i="93"/>
  <c r="I14" i="94"/>
  <c r="E14" i="94"/>
  <c r="C339" i="94"/>
  <c r="G14" i="94"/>
  <c r="K14" i="94"/>
  <c r="O14" i="94"/>
  <c r="M14" i="94"/>
  <c r="O137" i="93"/>
  <c r="K137" i="93"/>
  <c r="M137" i="93"/>
  <c r="E137" i="93"/>
  <c r="G137" i="93"/>
  <c r="I137" i="93"/>
  <c r="M152" i="96"/>
  <c r="K152" i="96"/>
  <c r="E152" i="96"/>
  <c r="O152" i="96"/>
  <c r="I152" i="96"/>
  <c r="G152" i="96"/>
  <c r="E262" i="95"/>
  <c r="M262" i="95"/>
  <c r="K262" i="95"/>
  <c r="G262" i="95"/>
  <c r="O262" i="95"/>
  <c r="I262" i="95"/>
  <c r="O276" i="94"/>
  <c r="I276" i="94"/>
  <c r="E276" i="94"/>
  <c r="M276" i="94"/>
  <c r="G276" i="94"/>
  <c r="K276" i="94"/>
  <c r="K151" i="97"/>
  <c r="I151" i="97"/>
  <c r="M151" i="97"/>
  <c r="O151" i="97"/>
  <c r="E151" i="97"/>
  <c r="G151" i="97"/>
  <c r="O139" i="94"/>
  <c r="G139" i="94"/>
  <c r="E139" i="94"/>
  <c r="I139" i="94"/>
  <c r="M139" i="94"/>
  <c r="K139" i="94"/>
  <c r="I264" i="96"/>
  <c r="G264" i="96"/>
  <c r="E264" i="96"/>
  <c r="M264" i="96"/>
  <c r="O264" i="96"/>
  <c r="K264" i="96"/>
  <c r="I260" i="96"/>
  <c r="E260" i="96"/>
  <c r="M260" i="96"/>
  <c r="O260" i="96"/>
  <c r="G260" i="96"/>
  <c r="K260" i="96"/>
  <c r="E138" i="95"/>
  <c r="O138" i="95"/>
  <c r="G138" i="95"/>
  <c r="I138" i="95"/>
  <c r="M138" i="95"/>
  <c r="K138" i="95"/>
  <c r="G263" i="97"/>
  <c r="O263" i="97"/>
  <c r="M263" i="97"/>
  <c r="K263" i="97"/>
  <c r="I263" i="97"/>
  <c r="E263" i="97"/>
  <c r="I196" i="97"/>
  <c r="C355" i="97"/>
  <c r="O196" i="97"/>
  <c r="K196" i="97"/>
  <c r="E196" i="97"/>
  <c r="M196" i="97"/>
  <c r="G196" i="97"/>
  <c r="O231" i="97"/>
  <c r="I231" i="97"/>
  <c r="M231" i="97"/>
  <c r="K231" i="97"/>
  <c r="E231" i="97"/>
  <c r="G231" i="97"/>
  <c r="M222" i="94"/>
  <c r="O222" i="94"/>
  <c r="I222" i="94"/>
  <c r="K222" i="94"/>
  <c r="E222" i="94"/>
  <c r="G222" i="94"/>
  <c r="K223" i="96"/>
  <c r="G223" i="96"/>
  <c r="O223" i="96"/>
  <c r="I223" i="96"/>
  <c r="E223" i="96"/>
  <c r="M223" i="96"/>
  <c r="I96" i="93"/>
  <c r="E96" i="93"/>
  <c r="C332" i="93"/>
  <c r="M96" i="93"/>
  <c r="O96" i="93"/>
  <c r="K96" i="93"/>
  <c r="G96" i="93"/>
  <c r="G101" i="97"/>
  <c r="C321" i="97"/>
  <c r="M101" i="97"/>
  <c r="K101" i="97"/>
  <c r="I101" i="97"/>
  <c r="O101" i="97"/>
  <c r="E101" i="97"/>
  <c r="O95" i="95"/>
  <c r="G95" i="95"/>
  <c r="C331" i="95"/>
  <c r="I95" i="95"/>
  <c r="K95" i="95"/>
  <c r="E95" i="95"/>
  <c r="M95" i="95"/>
  <c r="M21" i="96"/>
  <c r="I21" i="96"/>
  <c r="G21" i="96"/>
  <c r="E21" i="96"/>
  <c r="O21" i="96"/>
  <c r="C326" i="96"/>
  <c r="K21" i="96"/>
  <c r="C354" i="95"/>
  <c r="O32" i="95"/>
  <c r="G32" i="95"/>
  <c r="K32" i="95"/>
  <c r="E32" i="95"/>
  <c r="I32" i="95"/>
  <c r="M32" i="95"/>
  <c r="I28" i="96"/>
  <c r="E28" i="96"/>
  <c r="M28" i="96"/>
  <c r="G28" i="96"/>
  <c r="O28" i="96"/>
  <c r="K28" i="96"/>
  <c r="C346" i="96"/>
  <c r="C315" i="94"/>
  <c r="I25" i="94"/>
  <c r="K25" i="94"/>
  <c r="M25" i="94"/>
  <c r="E25" i="94"/>
  <c r="G25" i="94"/>
  <c r="O25" i="94"/>
  <c r="G22" i="96"/>
  <c r="K22" i="96"/>
  <c r="I22" i="96"/>
  <c r="M22" i="96"/>
  <c r="O22" i="96"/>
  <c r="E22" i="96"/>
  <c r="C327" i="96"/>
  <c r="M33" i="95"/>
  <c r="I33" i="95"/>
  <c r="O33" i="95"/>
  <c r="G33" i="95"/>
  <c r="K33" i="95"/>
  <c r="E33" i="95"/>
  <c r="K13" i="62"/>
  <c r="C338" i="62"/>
  <c r="O13" i="62"/>
  <c r="M13" i="62"/>
  <c r="G13" i="62"/>
  <c r="E13" i="62"/>
  <c r="I13" i="62"/>
  <c r="O273" i="96"/>
  <c r="K273" i="96"/>
  <c r="E273" i="96"/>
  <c r="G273" i="96"/>
  <c r="M273" i="96"/>
  <c r="I273" i="96"/>
  <c r="O153" i="97"/>
  <c r="E153" i="97"/>
  <c r="K153" i="97"/>
  <c r="M153" i="97"/>
  <c r="G153" i="97"/>
  <c r="I153" i="97"/>
  <c r="O183" i="94"/>
  <c r="G183" i="94"/>
  <c r="K183" i="94"/>
  <c r="E183" i="94"/>
  <c r="I183" i="94"/>
  <c r="M183" i="94"/>
  <c r="O47" i="95"/>
  <c r="I47" i="95"/>
  <c r="G47" i="95"/>
  <c r="E47" i="95"/>
  <c r="K47" i="95"/>
  <c r="M47" i="95"/>
  <c r="M141" i="95"/>
  <c r="K141" i="95"/>
  <c r="E141" i="95"/>
  <c r="I141" i="95"/>
  <c r="O141" i="95"/>
  <c r="G141" i="95"/>
  <c r="I286" i="97"/>
  <c r="K286" i="97"/>
  <c r="G286" i="97"/>
  <c r="E286" i="97"/>
  <c r="M286" i="97"/>
  <c r="O286" i="97"/>
  <c r="O273" i="95"/>
  <c r="M273" i="95"/>
  <c r="I273" i="95"/>
  <c r="E273" i="95"/>
  <c r="G273" i="95"/>
  <c r="K273" i="95"/>
  <c r="I152" i="97"/>
  <c r="E152" i="97"/>
  <c r="O152" i="97"/>
  <c r="G152" i="97"/>
  <c r="M152" i="97"/>
  <c r="K152" i="97"/>
  <c r="I268" i="97"/>
  <c r="M268" i="97"/>
  <c r="E268" i="97"/>
  <c r="K268" i="97"/>
  <c r="G268" i="97"/>
  <c r="O268" i="97"/>
  <c r="I186" i="94"/>
  <c r="M186" i="94"/>
  <c r="O186" i="94"/>
  <c r="K186" i="94"/>
  <c r="G186" i="94"/>
  <c r="E186" i="94"/>
  <c r="E181" i="95"/>
  <c r="O181" i="95"/>
  <c r="K181" i="95"/>
  <c r="I181" i="95"/>
  <c r="M181" i="95"/>
  <c r="G181" i="95"/>
  <c r="I287" i="95"/>
  <c r="E287" i="95"/>
  <c r="G287" i="95"/>
  <c r="K287" i="95"/>
  <c r="O287" i="95"/>
  <c r="M287" i="95"/>
  <c r="O276" i="97"/>
  <c r="K276" i="97"/>
  <c r="M276" i="97"/>
  <c r="I276" i="97"/>
  <c r="E276" i="97"/>
  <c r="G276" i="97"/>
  <c r="E286" i="96"/>
  <c r="K286" i="96"/>
  <c r="M286" i="96"/>
  <c r="I286" i="96"/>
  <c r="O286" i="96"/>
  <c r="G286" i="96"/>
  <c r="M263" i="95"/>
  <c r="K263" i="95"/>
  <c r="G263" i="95"/>
  <c r="O263" i="95"/>
  <c r="I263" i="95"/>
  <c r="E263" i="95"/>
  <c r="K45" i="94"/>
  <c r="E45" i="94"/>
  <c r="G45" i="94"/>
  <c r="O45" i="94"/>
  <c r="M45" i="94"/>
  <c r="I45" i="94"/>
  <c r="I148" i="96"/>
  <c r="E148" i="96"/>
  <c r="G148" i="96"/>
  <c r="O148" i="96"/>
  <c r="M148" i="96"/>
  <c r="K148" i="96"/>
  <c r="E271" i="97"/>
  <c r="O271" i="97"/>
  <c r="K271" i="97"/>
  <c r="I271" i="97"/>
  <c r="G271" i="97"/>
  <c r="M271" i="97"/>
  <c r="G279" i="96"/>
  <c r="I279" i="96"/>
  <c r="E279" i="96"/>
  <c r="M279" i="96"/>
  <c r="K279" i="96"/>
  <c r="O279" i="96"/>
  <c r="G148" i="94"/>
  <c r="K148" i="94"/>
  <c r="I148" i="94"/>
  <c r="E148" i="94"/>
  <c r="O148" i="94"/>
  <c r="M148" i="94"/>
  <c r="I217" i="96"/>
  <c r="O217" i="96"/>
  <c r="E217" i="96"/>
  <c r="G217" i="96"/>
  <c r="K217" i="96"/>
  <c r="M217" i="96"/>
  <c r="O273" i="94"/>
  <c r="I273" i="94"/>
  <c r="K273" i="94"/>
  <c r="G273" i="94"/>
  <c r="M273" i="94"/>
  <c r="E273" i="94"/>
  <c r="M285" i="62"/>
  <c r="K285" i="62"/>
  <c r="I285" i="62"/>
  <c r="O285" i="62"/>
  <c r="E285" i="62"/>
  <c r="G285" i="62"/>
  <c r="M264" i="94"/>
  <c r="K264" i="94"/>
  <c r="E264" i="94"/>
  <c r="I264" i="94"/>
  <c r="G264" i="94"/>
  <c r="O264" i="94"/>
  <c r="G178" i="96"/>
  <c r="M178" i="96"/>
  <c r="K178" i="96"/>
  <c r="I178" i="96"/>
  <c r="O178" i="96"/>
  <c r="E178" i="96"/>
  <c r="K150" i="96"/>
  <c r="E150" i="96"/>
  <c r="O150" i="96"/>
  <c r="M150" i="96"/>
  <c r="I150" i="96"/>
  <c r="G150" i="96"/>
  <c r="O137" i="97"/>
  <c r="G137" i="97"/>
  <c r="K137" i="97"/>
  <c r="I137" i="97"/>
  <c r="E137" i="97"/>
  <c r="M137" i="97"/>
  <c r="M177" i="96"/>
  <c r="K177" i="96"/>
  <c r="G177" i="96"/>
  <c r="O177" i="96"/>
  <c r="E177" i="96"/>
  <c r="I177" i="96"/>
  <c r="E179" i="93"/>
  <c r="O179" i="93"/>
  <c r="M179" i="93"/>
  <c r="K179" i="93"/>
  <c r="I179" i="93"/>
  <c r="G179" i="93"/>
  <c r="K141" i="94"/>
  <c r="M141" i="94"/>
  <c r="E141" i="94"/>
  <c r="O141" i="94"/>
  <c r="I141" i="94"/>
  <c r="G141" i="94"/>
  <c r="G258" i="95"/>
  <c r="E258" i="95"/>
  <c r="M258" i="95"/>
  <c r="K258" i="95"/>
  <c r="O258" i="95"/>
  <c r="I258" i="95"/>
  <c r="K280" i="94"/>
  <c r="M280" i="94"/>
  <c r="I280" i="94"/>
  <c r="O280" i="94"/>
  <c r="E280" i="94"/>
  <c r="G280" i="94"/>
  <c r="I225" i="95"/>
  <c r="M225" i="95"/>
  <c r="E225" i="95"/>
  <c r="K225" i="95"/>
  <c r="O225" i="95"/>
  <c r="G225" i="95"/>
  <c r="I226" i="94"/>
  <c r="O226" i="94"/>
  <c r="G226" i="94"/>
  <c r="K226" i="94"/>
  <c r="M226" i="94"/>
  <c r="E226" i="94"/>
  <c r="E94" i="95"/>
  <c r="G94" i="95"/>
  <c r="M94" i="95"/>
  <c r="O94" i="95"/>
  <c r="K94" i="95"/>
  <c r="C330" i="95"/>
  <c r="I94" i="95"/>
  <c r="G102" i="95"/>
  <c r="M102" i="95"/>
  <c r="K102" i="95"/>
  <c r="C347" i="95"/>
  <c r="E102" i="95"/>
  <c r="I102" i="95"/>
  <c r="O102" i="95"/>
  <c r="E110" i="94"/>
  <c r="M110" i="94"/>
  <c r="C341" i="94"/>
  <c r="I110" i="94"/>
  <c r="K110" i="94"/>
  <c r="O110" i="94"/>
  <c r="G110" i="94"/>
  <c r="G102" i="93"/>
  <c r="O102" i="93"/>
  <c r="E102" i="93"/>
  <c r="K102" i="93"/>
  <c r="M102" i="93"/>
  <c r="I102" i="93"/>
  <c r="C347" i="93"/>
  <c r="C348" i="93"/>
  <c r="G103" i="93"/>
  <c r="K103" i="93"/>
  <c r="I103" i="93"/>
  <c r="O103" i="93"/>
  <c r="M103" i="93"/>
  <c r="E103" i="93"/>
  <c r="K30" i="97"/>
  <c r="G30" i="97"/>
  <c r="I30" i="97"/>
  <c r="C360" i="97"/>
  <c r="O30" i="97"/>
  <c r="E30" i="97"/>
  <c r="M30" i="97"/>
  <c r="C359" i="97"/>
  <c r="O29" i="97"/>
  <c r="G29" i="97"/>
  <c r="K29" i="97"/>
  <c r="E29" i="97"/>
  <c r="I29" i="97"/>
  <c r="M29" i="97"/>
  <c r="K29" i="94"/>
  <c r="O29" i="94"/>
  <c r="C359" i="94"/>
  <c r="G29" i="94"/>
  <c r="I29" i="94"/>
  <c r="M29" i="94"/>
  <c r="E29" i="94"/>
  <c r="M14" i="96"/>
  <c r="O14" i="96"/>
  <c r="K14" i="96"/>
  <c r="I14" i="96"/>
  <c r="E14" i="96"/>
  <c r="G14" i="96"/>
  <c r="C339" i="96"/>
  <c r="O262" i="96"/>
  <c r="E262" i="96"/>
  <c r="I262" i="96"/>
  <c r="K262" i="96"/>
  <c r="M262" i="96"/>
  <c r="G262" i="96"/>
  <c r="I182" i="96"/>
  <c r="G182" i="96"/>
  <c r="M182" i="96"/>
  <c r="E182" i="96"/>
  <c r="K182" i="96"/>
  <c r="O182" i="96"/>
  <c r="E141" i="97"/>
  <c r="M141" i="97"/>
  <c r="K141" i="97"/>
  <c r="O141" i="97"/>
  <c r="G141" i="97"/>
  <c r="I141" i="97"/>
  <c r="O186" i="95"/>
  <c r="E186" i="95"/>
  <c r="G186" i="95"/>
  <c r="M186" i="95"/>
  <c r="K186" i="95"/>
  <c r="I186" i="95"/>
  <c r="E181" i="96"/>
  <c r="I181" i="96"/>
  <c r="G181" i="96"/>
  <c r="O181" i="96"/>
  <c r="K181" i="96"/>
  <c r="M181" i="96"/>
  <c r="M138" i="97"/>
  <c r="E138" i="97"/>
  <c r="O138" i="97"/>
  <c r="I138" i="97"/>
  <c r="G138" i="97"/>
  <c r="K138" i="97"/>
  <c r="E280" i="95"/>
  <c r="O280" i="95"/>
  <c r="M280" i="95"/>
  <c r="K280" i="95"/>
  <c r="I280" i="95"/>
  <c r="G280" i="95"/>
  <c r="E271" i="96"/>
  <c r="K271" i="96"/>
  <c r="G271" i="96"/>
  <c r="I271" i="96"/>
  <c r="M271" i="96"/>
  <c r="O271" i="96"/>
  <c r="O283" i="97"/>
  <c r="M283" i="97"/>
  <c r="E283" i="97"/>
  <c r="K283" i="97"/>
  <c r="I283" i="97"/>
  <c r="G283" i="97"/>
  <c r="O259" i="97"/>
  <c r="M259" i="97"/>
  <c r="I259" i="97"/>
  <c r="E259" i="97"/>
  <c r="G259" i="97"/>
  <c r="K259" i="97"/>
  <c r="K222" i="62"/>
  <c r="M222" i="62"/>
  <c r="O222" i="62"/>
  <c r="E222" i="62"/>
  <c r="I222" i="62"/>
  <c r="G222" i="62"/>
  <c r="G222" i="93"/>
  <c r="O222" i="93"/>
  <c r="I222" i="93"/>
  <c r="E222" i="93"/>
  <c r="M222" i="93"/>
  <c r="K222" i="93"/>
  <c r="M223" i="95"/>
  <c r="I223" i="95"/>
  <c r="E223" i="95"/>
  <c r="K223" i="95"/>
  <c r="O223" i="95"/>
  <c r="G223" i="95"/>
  <c r="I224" i="93"/>
  <c r="G224" i="93"/>
  <c r="K224" i="93"/>
  <c r="M224" i="93"/>
  <c r="E224" i="93"/>
  <c r="O224" i="93"/>
  <c r="O96" i="97"/>
  <c r="C332" i="97"/>
  <c r="M96" i="97"/>
  <c r="E96" i="97"/>
  <c r="K96" i="97"/>
  <c r="G96" i="97"/>
  <c r="I96" i="97"/>
  <c r="C332" i="95"/>
  <c r="I96" i="95"/>
  <c r="O96" i="95"/>
  <c r="K96" i="95"/>
  <c r="G96" i="95"/>
  <c r="E96" i="95"/>
  <c r="M96" i="95"/>
  <c r="M101" i="93"/>
  <c r="O101" i="93"/>
  <c r="I101" i="93"/>
  <c r="G101" i="93"/>
  <c r="C321" i="93"/>
  <c r="E101" i="93"/>
  <c r="K101" i="93"/>
  <c r="G27" i="94"/>
  <c r="K27" i="94"/>
  <c r="M27" i="94"/>
  <c r="O27" i="94"/>
  <c r="E27" i="94"/>
  <c r="I27" i="94"/>
  <c r="C317" i="94"/>
  <c r="C329" i="62"/>
  <c r="G24" i="62"/>
  <c r="I24" i="62"/>
  <c r="E24" i="62"/>
  <c r="K24" i="62"/>
  <c r="M24" i="62"/>
  <c r="O24" i="62"/>
  <c r="G34" i="94"/>
  <c r="O34" i="94"/>
  <c r="M34" i="94"/>
  <c r="E34" i="94"/>
  <c r="K34" i="94"/>
  <c r="I34" i="94"/>
  <c r="O31" i="96"/>
  <c r="E31" i="96"/>
  <c r="K31" i="96"/>
  <c r="I31" i="96"/>
  <c r="G31" i="96"/>
  <c r="M31" i="96"/>
  <c r="C353" i="96"/>
  <c r="O28" i="94"/>
  <c r="G28" i="94"/>
  <c r="E28" i="94"/>
  <c r="K28" i="94"/>
  <c r="I28" i="94"/>
  <c r="M28" i="94"/>
  <c r="C346" i="94"/>
  <c r="E15" i="95"/>
  <c r="K15" i="95"/>
  <c r="G15" i="95"/>
  <c r="O15" i="95"/>
  <c r="M15" i="95"/>
  <c r="I15" i="95"/>
  <c r="G144" i="93"/>
  <c r="K144" i="93"/>
  <c r="O144" i="93"/>
  <c r="M144" i="93"/>
  <c r="I144" i="93"/>
  <c r="E144" i="93"/>
  <c r="M196" i="93"/>
  <c r="K196" i="93"/>
  <c r="C355" i="93"/>
  <c r="E196" i="93"/>
  <c r="G196" i="93"/>
  <c r="O196" i="93"/>
  <c r="I196" i="93"/>
  <c r="G223" i="62"/>
  <c r="M223" i="62"/>
  <c r="O223" i="62"/>
  <c r="I223" i="62"/>
  <c r="K223" i="62"/>
  <c r="E223" i="62"/>
  <c r="E101" i="94"/>
  <c r="G101" i="94"/>
  <c r="M101" i="94"/>
  <c r="I101" i="94"/>
  <c r="C321" i="94"/>
  <c r="O101" i="94"/>
  <c r="K101" i="94"/>
  <c r="E23" i="94"/>
  <c r="C328" i="94"/>
  <c r="G23" i="94"/>
  <c r="O23" i="94"/>
  <c r="I23" i="94"/>
  <c r="M23" i="94"/>
  <c r="K23" i="94"/>
  <c r="C317" i="96"/>
  <c r="I27" i="96"/>
  <c r="M27" i="96"/>
  <c r="O27" i="96"/>
  <c r="K27" i="96"/>
  <c r="G27" i="96"/>
  <c r="E27" i="96"/>
  <c r="I15" i="96"/>
  <c r="G15" i="96"/>
  <c r="K15" i="96"/>
  <c r="M15" i="96"/>
  <c r="O15" i="96"/>
  <c r="E15" i="96"/>
  <c r="M284" i="96"/>
  <c r="I284" i="96"/>
  <c r="O284" i="96"/>
  <c r="K284" i="96"/>
  <c r="E284" i="96"/>
  <c r="G284" i="96"/>
  <c r="K259" i="96"/>
  <c r="I259" i="96"/>
  <c r="O259" i="96"/>
  <c r="G259" i="96"/>
  <c r="E259" i="96"/>
  <c r="M259" i="96"/>
  <c r="I45" i="97"/>
  <c r="M45" i="97"/>
  <c r="E45" i="97"/>
  <c r="G45" i="97"/>
  <c r="O45" i="97"/>
  <c r="K45" i="97"/>
  <c r="G182" i="94"/>
  <c r="K182" i="94"/>
  <c r="E182" i="94"/>
  <c r="I182" i="94"/>
  <c r="M182" i="94"/>
  <c r="O182" i="94"/>
  <c r="E182" i="97"/>
  <c r="I182" i="97"/>
  <c r="G182" i="97"/>
  <c r="K182" i="97"/>
  <c r="O182" i="97"/>
  <c r="M182" i="97"/>
  <c r="K138" i="96"/>
  <c r="G138" i="96"/>
  <c r="M138" i="96"/>
  <c r="O138" i="96"/>
  <c r="I138" i="96"/>
  <c r="E138" i="96"/>
  <c r="O143" i="94"/>
  <c r="K143" i="94"/>
  <c r="I143" i="94"/>
  <c r="M143" i="94"/>
  <c r="E143" i="94"/>
  <c r="G143" i="94"/>
  <c r="E286" i="93"/>
  <c r="K286" i="93"/>
  <c r="O286" i="93"/>
  <c r="I286" i="93"/>
  <c r="M286" i="93"/>
  <c r="G286" i="93"/>
  <c r="K178" i="94"/>
  <c r="G178" i="94"/>
  <c r="I178" i="94"/>
  <c r="E178" i="94"/>
  <c r="M178" i="94"/>
  <c r="O178" i="94"/>
  <c r="K228" i="95"/>
  <c r="E228" i="95"/>
  <c r="M228" i="95"/>
  <c r="I228" i="95"/>
  <c r="O228" i="95"/>
  <c r="G228" i="95"/>
  <c r="G29" i="95"/>
  <c r="K29" i="95"/>
  <c r="E29" i="95"/>
  <c r="C359" i="95"/>
  <c r="M29" i="95"/>
  <c r="O29" i="95"/>
  <c r="I29" i="95"/>
  <c r="M264" i="97"/>
  <c r="K264" i="97"/>
  <c r="I264" i="97"/>
  <c r="O264" i="97"/>
  <c r="E264" i="97"/>
  <c r="G264" i="97"/>
  <c r="G267" i="95"/>
  <c r="O267" i="95"/>
  <c r="K267" i="95"/>
  <c r="I267" i="95"/>
  <c r="M267" i="95"/>
  <c r="E267" i="95"/>
  <c r="O145" i="97"/>
  <c r="K145" i="97"/>
  <c r="I145" i="97"/>
  <c r="M145" i="97"/>
  <c r="E145" i="97"/>
  <c r="G145" i="97"/>
  <c r="E263" i="94"/>
  <c r="K263" i="94"/>
  <c r="O263" i="94"/>
  <c r="G263" i="94"/>
  <c r="M263" i="94"/>
  <c r="I263" i="94"/>
  <c r="M226" i="96"/>
  <c r="G226" i="96"/>
  <c r="K226" i="96"/>
  <c r="O226" i="96"/>
  <c r="I226" i="96"/>
  <c r="E226" i="96"/>
  <c r="I228" i="62"/>
  <c r="K228" i="62"/>
  <c r="O228" i="62"/>
  <c r="M228" i="62"/>
  <c r="E228" i="62"/>
  <c r="G228" i="62"/>
  <c r="M228" i="97"/>
  <c r="O228" i="97"/>
  <c r="K228" i="97"/>
  <c r="I228" i="97"/>
  <c r="E228" i="97"/>
  <c r="G228" i="97"/>
  <c r="K99" i="96"/>
  <c r="C319" i="96"/>
  <c r="M99" i="96"/>
  <c r="O99" i="96"/>
  <c r="G99" i="96"/>
  <c r="I99" i="96"/>
  <c r="E99" i="96"/>
  <c r="I26" i="97"/>
  <c r="C316" i="97"/>
  <c r="E26" i="97"/>
  <c r="M26" i="97"/>
  <c r="G26" i="97"/>
  <c r="K26" i="97"/>
  <c r="O26" i="97"/>
  <c r="I31" i="62"/>
  <c r="C353" i="62"/>
  <c r="E31" i="62"/>
  <c r="G31" i="62"/>
  <c r="K31" i="62"/>
  <c r="M31" i="62"/>
  <c r="O31" i="62"/>
  <c r="C339" i="95"/>
  <c r="O14" i="95"/>
  <c r="K14" i="95"/>
  <c r="M14" i="95"/>
  <c r="E14" i="95"/>
  <c r="I14" i="95"/>
  <c r="G14" i="95"/>
  <c r="E268" i="94"/>
  <c r="G268" i="94"/>
  <c r="O268" i="94"/>
  <c r="I268" i="94"/>
  <c r="K268" i="94"/>
  <c r="M268" i="94"/>
  <c r="I179" i="62"/>
  <c r="O179" i="62"/>
  <c r="E179" i="62"/>
  <c r="K179" i="62"/>
  <c r="G179" i="62"/>
  <c r="M179" i="62"/>
  <c r="G179" i="95"/>
  <c r="K179" i="95"/>
  <c r="E179" i="95"/>
  <c r="I179" i="95"/>
  <c r="M179" i="95"/>
  <c r="O179" i="95"/>
  <c r="G144" i="97"/>
  <c r="K144" i="97"/>
  <c r="O144" i="97"/>
  <c r="I144" i="97"/>
  <c r="E144" i="97"/>
  <c r="M144" i="97"/>
  <c r="M152" i="93"/>
  <c r="K152" i="93"/>
  <c r="G152" i="93"/>
  <c r="O152" i="93"/>
  <c r="E152" i="93"/>
  <c r="I152" i="93"/>
  <c r="K177" i="97"/>
  <c r="I177" i="97"/>
  <c r="M177" i="97"/>
  <c r="G177" i="97"/>
  <c r="O177" i="97"/>
  <c r="E177" i="97"/>
  <c r="K183" i="93"/>
  <c r="E183" i="93"/>
  <c r="G183" i="93"/>
  <c r="I183" i="93"/>
  <c r="O183" i="93"/>
  <c r="M183" i="93"/>
  <c r="M153" i="95"/>
  <c r="K153" i="95"/>
  <c r="O153" i="95"/>
  <c r="E153" i="95"/>
  <c r="G153" i="95"/>
  <c r="I153" i="95"/>
  <c r="O265" i="97"/>
  <c r="M265" i="97"/>
  <c r="E265" i="97"/>
  <c r="G265" i="97"/>
  <c r="I265" i="97"/>
  <c r="K265" i="97"/>
  <c r="E183" i="62"/>
  <c r="M183" i="62"/>
  <c r="I183" i="62"/>
  <c r="K183" i="62"/>
  <c r="O183" i="62"/>
  <c r="G183" i="62"/>
  <c r="M194" i="94"/>
  <c r="I194" i="94"/>
  <c r="C334" i="94"/>
  <c r="O194" i="94"/>
  <c r="E194" i="94"/>
  <c r="G194" i="94"/>
  <c r="K194" i="94"/>
  <c r="M228" i="94"/>
  <c r="E228" i="94"/>
  <c r="I228" i="94"/>
  <c r="G228" i="94"/>
  <c r="O228" i="94"/>
  <c r="K228" i="94"/>
  <c r="E229" i="62"/>
  <c r="G229" i="62"/>
  <c r="O229" i="62"/>
  <c r="I229" i="62"/>
  <c r="M229" i="62"/>
  <c r="K229" i="62"/>
  <c r="G229" i="97"/>
  <c r="K229" i="97"/>
  <c r="O229" i="97"/>
  <c r="I229" i="97"/>
  <c r="M229" i="97"/>
  <c r="E229" i="97"/>
  <c r="K231" i="62"/>
  <c r="G231" i="62"/>
  <c r="I231" i="62"/>
  <c r="O231" i="62"/>
  <c r="M231" i="62"/>
  <c r="E231" i="62"/>
  <c r="C341" i="97"/>
  <c r="I110" i="97"/>
  <c r="G110" i="97"/>
  <c r="K110" i="97"/>
  <c r="O110" i="97"/>
  <c r="M110" i="97"/>
  <c r="E110" i="97"/>
  <c r="O98" i="95"/>
  <c r="G98" i="95"/>
  <c r="I98" i="95"/>
  <c r="M98" i="95"/>
  <c r="K98" i="95"/>
  <c r="E98" i="95"/>
  <c r="C318" i="95"/>
  <c r="G97" i="97"/>
  <c r="K97" i="97"/>
  <c r="E97" i="97"/>
  <c r="M97" i="97"/>
  <c r="I97" i="97"/>
  <c r="C333" i="97"/>
  <c r="O97" i="97"/>
  <c r="G21" i="62"/>
  <c r="K21" i="62"/>
  <c r="C326" i="62"/>
  <c r="I21" i="62"/>
  <c r="E21" i="62"/>
  <c r="O21" i="62"/>
  <c r="M21" i="62"/>
  <c r="K31" i="94"/>
  <c r="I31" i="94"/>
  <c r="M31" i="94"/>
  <c r="E31" i="94"/>
  <c r="O31" i="94"/>
  <c r="G31" i="94"/>
  <c r="C353" i="94"/>
  <c r="I28" i="62"/>
  <c r="G28" i="62"/>
  <c r="K28" i="62"/>
  <c r="M28" i="62"/>
  <c r="E28" i="62"/>
  <c r="O28" i="62"/>
  <c r="C346" i="62"/>
  <c r="I24" i="97"/>
  <c r="C329" i="97"/>
  <c r="O24" i="97"/>
  <c r="G24" i="97"/>
  <c r="K24" i="97"/>
  <c r="E24" i="97"/>
  <c r="M24" i="97"/>
  <c r="O22" i="62"/>
  <c r="E22" i="62"/>
  <c r="K22" i="62"/>
  <c r="I22" i="62"/>
  <c r="G22" i="62"/>
  <c r="M22" i="62"/>
  <c r="C327" i="62"/>
  <c r="G32" i="94"/>
  <c r="I32" i="94"/>
  <c r="C354" i="94"/>
  <c r="O32" i="94"/>
  <c r="K32" i="94"/>
  <c r="E32" i="94"/>
  <c r="M32" i="94"/>
  <c r="M16" i="62"/>
  <c r="O16" i="62"/>
  <c r="E16" i="62"/>
  <c r="K16" i="62"/>
  <c r="G16" i="62"/>
  <c r="I16" i="62"/>
  <c r="K280" i="96"/>
  <c r="E280" i="96"/>
  <c r="G280" i="96"/>
  <c r="O280" i="96"/>
  <c r="I280" i="96"/>
  <c r="M280" i="96"/>
  <c r="E149" i="62"/>
  <c r="O149" i="62"/>
  <c r="M149" i="62"/>
  <c r="I149" i="62"/>
  <c r="G149" i="62"/>
  <c r="K149" i="62"/>
  <c r="K217" i="97"/>
  <c r="M217" i="97"/>
  <c r="E217" i="97"/>
  <c r="G217" i="97"/>
  <c r="I217" i="97"/>
  <c r="O217" i="97"/>
  <c r="E268" i="95"/>
  <c r="K268" i="95"/>
  <c r="G268" i="95"/>
  <c r="M268" i="95"/>
  <c r="O268" i="95"/>
  <c r="I268" i="95"/>
  <c r="I153" i="96"/>
  <c r="M153" i="96"/>
  <c r="K153" i="96"/>
  <c r="E153" i="96"/>
  <c r="G153" i="96"/>
  <c r="O153" i="96"/>
  <c r="E178" i="93"/>
  <c r="G178" i="93"/>
  <c r="K178" i="93"/>
  <c r="I178" i="93"/>
  <c r="O178" i="93"/>
  <c r="M178" i="93"/>
  <c r="O264" i="95"/>
  <c r="E264" i="95"/>
  <c r="G264" i="95"/>
  <c r="K264" i="95"/>
  <c r="M264" i="95"/>
  <c r="I264" i="95"/>
  <c r="K186" i="96"/>
  <c r="O186" i="96"/>
  <c r="G186" i="96"/>
  <c r="E186" i="96"/>
  <c r="M186" i="96"/>
  <c r="I186" i="96"/>
  <c r="I274" i="97"/>
  <c r="E274" i="97"/>
  <c r="M274" i="97"/>
  <c r="G274" i="97"/>
  <c r="O274" i="97"/>
  <c r="K274" i="97"/>
  <c r="I269" i="95"/>
  <c r="E269" i="95"/>
  <c r="G269" i="95"/>
  <c r="K269" i="95"/>
  <c r="M269" i="95"/>
  <c r="O269" i="95"/>
  <c r="E217" i="94"/>
  <c r="M217" i="94"/>
  <c r="O217" i="94"/>
  <c r="G217" i="94"/>
  <c r="I217" i="94"/>
  <c r="K217" i="94"/>
  <c r="G274" i="94"/>
  <c r="K274" i="94"/>
  <c r="E274" i="94"/>
  <c r="M274" i="94"/>
  <c r="I274" i="94"/>
  <c r="O274" i="94"/>
  <c r="E279" i="94"/>
  <c r="M279" i="94"/>
  <c r="O279" i="94"/>
  <c r="G279" i="94"/>
  <c r="I279" i="94"/>
  <c r="K279" i="94"/>
  <c r="G257" i="96"/>
  <c r="K257" i="96"/>
  <c r="O257" i="96"/>
  <c r="E257" i="96"/>
  <c r="I257" i="96"/>
  <c r="M257" i="96"/>
  <c r="M180" i="97"/>
  <c r="O180" i="97"/>
  <c r="E180" i="97"/>
  <c r="I180" i="97"/>
  <c r="G180" i="97"/>
  <c r="K180" i="97"/>
  <c r="E284" i="94"/>
  <c r="O284" i="94"/>
  <c r="I284" i="94"/>
  <c r="K284" i="94"/>
  <c r="M284" i="94"/>
  <c r="G284" i="94"/>
  <c r="K139" i="96"/>
  <c r="G139" i="96"/>
  <c r="M139" i="96"/>
  <c r="O139" i="96"/>
  <c r="E139" i="96"/>
  <c r="I139" i="96"/>
  <c r="E184" i="93"/>
  <c r="K184" i="93"/>
  <c r="O184" i="93"/>
  <c r="M184" i="93"/>
  <c r="G184" i="93"/>
  <c r="I184" i="93"/>
  <c r="I270" i="96"/>
  <c r="O270" i="96"/>
  <c r="M270" i="96"/>
  <c r="G270" i="96"/>
  <c r="K270" i="96"/>
  <c r="E270" i="96"/>
  <c r="M261" i="96"/>
  <c r="K261" i="96"/>
  <c r="O261" i="96"/>
  <c r="I261" i="96"/>
  <c r="G261" i="96"/>
  <c r="E261" i="96"/>
  <c r="K275" i="97"/>
  <c r="G275" i="97"/>
  <c r="E275" i="97"/>
  <c r="M275" i="97"/>
  <c r="O275" i="97"/>
  <c r="I275" i="97"/>
  <c r="O287" i="62"/>
  <c r="K287" i="62"/>
  <c r="G287" i="62"/>
  <c r="M287" i="62"/>
  <c r="I287" i="62"/>
  <c r="E287" i="62"/>
  <c r="K195" i="96"/>
  <c r="E195" i="96"/>
  <c r="O195" i="96"/>
  <c r="G195" i="96"/>
  <c r="C322" i="96"/>
  <c r="I195" i="96"/>
  <c r="M195" i="96"/>
  <c r="M222" i="97"/>
  <c r="E222" i="97"/>
  <c r="I222" i="97"/>
  <c r="G222" i="97"/>
  <c r="K222" i="97"/>
  <c r="O222" i="97"/>
  <c r="K224" i="97"/>
  <c r="E224" i="97"/>
  <c r="O224" i="97"/>
  <c r="M224" i="97"/>
  <c r="I224" i="97"/>
  <c r="G224" i="97"/>
  <c r="O23" i="97"/>
  <c r="K23" i="97"/>
  <c r="C328" i="97"/>
  <c r="I23" i="97"/>
  <c r="G23" i="97"/>
  <c r="E23" i="97"/>
  <c r="M23" i="97"/>
  <c r="O15" i="62"/>
  <c r="K15" i="62"/>
  <c r="G15" i="62"/>
  <c r="M15" i="62"/>
  <c r="E15" i="62"/>
  <c r="I15" i="62"/>
  <c r="G146" i="96"/>
  <c r="I146" i="96"/>
  <c r="M146" i="96"/>
  <c r="K146" i="96"/>
  <c r="O146" i="96"/>
  <c r="E146" i="96"/>
  <c r="M265" i="96"/>
  <c r="I265" i="96"/>
  <c r="G265" i="96"/>
  <c r="K265" i="96"/>
  <c r="E265" i="96"/>
  <c r="O265" i="96"/>
  <c r="I47" i="97"/>
  <c r="K47" i="97"/>
  <c r="M47" i="97"/>
  <c r="O47" i="97"/>
  <c r="G47" i="97"/>
  <c r="E47" i="97"/>
  <c r="K150" i="93"/>
  <c r="I150" i="93"/>
  <c r="G150" i="93"/>
  <c r="E150" i="93"/>
  <c r="M150" i="93"/>
  <c r="O150" i="93"/>
  <c r="M266" i="96"/>
  <c r="K266" i="96"/>
  <c r="O266" i="96"/>
  <c r="E266" i="96"/>
  <c r="G266" i="96"/>
  <c r="I266" i="96"/>
  <c r="I267" i="94"/>
  <c r="O267" i="94"/>
  <c r="E267" i="94"/>
  <c r="G267" i="94"/>
  <c r="K267" i="94"/>
  <c r="M267" i="94"/>
  <c r="E45" i="93"/>
  <c r="G45" i="93"/>
  <c r="I45" i="93"/>
  <c r="O45" i="93"/>
  <c r="M45" i="93"/>
  <c r="K45" i="93"/>
  <c r="G268" i="96"/>
  <c r="I268" i="96"/>
  <c r="M268" i="96"/>
  <c r="K268" i="96"/>
  <c r="O268" i="96"/>
  <c r="E268" i="96"/>
  <c r="G154" i="94"/>
  <c r="M154" i="94"/>
  <c r="E154" i="94"/>
  <c r="K154" i="94"/>
  <c r="O154" i="94"/>
  <c r="I154" i="94"/>
  <c r="G195" i="97"/>
  <c r="E195" i="97"/>
  <c r="K195" i="97"/>
  <c r="M195" i="97"/>
  <c r="O195" i="97"/>
  <c r="I195" i="97"/>
  <c r="C322" i="97"/>
  <c r="O223" i="97"/>
  <c r="K223" i="97"/>
  <c r="M223" i="97"/>
  <c r="G223" i="97"/>
  <c r="I223" i="97"/>
  <c r="E223" i="97"/>
  <c r="G224" i="95"/>
  <c r="O224" i="95"/>
  <c r="M224" i="95"/>
  <c r="I224" i="95"/>
  <c r="E224" i="95"/>
  <c r="K224" i="95"/>
  <c r="O225" i="93"/>
  <c r="I225" i="93"/>
  <c r="M225" i="93"/>
  <c r="E225" i="93"/>
  <c r="G225" i="93"/>
  <c r="K225" i="93"/>
  <c r="O226" i="95"/>
  <c r="G226" i="95"/>
  <c r="M226" i="95"/>
  <c r="K226" i="95"/>
  <c r="I226" i="95"/>
  <c r="E226" i="95"/>
  <c r="E99" i="94"/>
  <c r="M99" i="94"/>
  <c r="G99" i="94"/>
  <c r="I99" i="94"/>
  <c r="K99" i="94"/>
  <c r="C319" i="94"/>
  <c r="O99" i="94"/>
  <c r="C331" i="94"/>
  <c r="G95" i="94"/>
  <c r="M95" i="94"/>
  <c r="O95" i="94"/>
  <c r="K95" i="94"/>
  <c r="I95" i="94"/>
  <c r="E95" i="94"/>
  <c r="I99" i="93"/>
  <c r="K99" i="93"/>
  <c r="M99" i="93"/>
  <c r="E99" i="93"/>
  <c r="C319" i="93"/>
  <c r="O99" i="93"/>
  <c r="G99" i="93"/>
  <c r="G24" i="95"/>
  <c r="C329" i="95"/>
  <c r="K24" i="95"/>
  <c r="E24" i="95"/>
  <c r="M24" i="95"/>
  <c r="O24" i="95"/>
  <c r="I24" i="95"/>
  <c r="E34" i="97"/>
  <c r="G34" i="97"/>
  <c r="O34" i="97"/>
  <c r="K34" i="97"/>
  <c r="M34" i="97"/>
  <c r="I34" i="97"/>
  <c r="I31" i="95"/>
  <c r="C353" i="95"/>
  <c r="K31" i="95"/>
  <c r="E31" i="95"/>
  <c r="G31" i="95"/>
  <c r="M31" i="95"/>
  <c r="O31" i="95"/>
  <c r="M28" i="93"/>
  <c r="I28" i="93"/>
  <c r="K28" i="93"/>
  <c r="O28" i="93"/>
  <c r="C346" i="93"/>
  <c r="E28" i="93"/>
  <c r="G28" i="93"/>
  <c r="K25" i="95"/>
  <c r="O25" i="95"/>
  <c r="G25" i="95"/>
  <c r="I25" i="95"/>
  <c r="E25" i="95"/>
  <c r="C315" i="95"/>
  <c r="M25" i="95"/>
  <c r="E14" i="97"/>
  <c r="M14" i="97"/>
  <c r="G14" i="97"/>
  <c r="K14" i="97"/>
  <c r="C339" i="97"/>
  <c r="O14" i="97"/>
  <c r="I14" i="97"/>
  <c r="E184" i="97"/>
  <c r="M184" i="97"/>
  <c r="K184" i="97"/>
  <c r="G184" i="97"/>
  <c r="I184" i="97"/>
  <c r="O184" i="97"/>
  <c r="O186" i="62"/>
  <c r="K186" i="62"/>
  <c r="G186" i="62"/>
  <c r="I186" i="62"/>
  <c r="E186" i="62"/>
  <c r="M186" i="62"/>
  <c r="G283" i="95"/>
  <c r="E283" i="95"/>
  <c r="K283" i="95"/>
  <c r="M283" i="95"/>
  <c r="O283" i="95"/>
  <c r="I283" i="95"/>
  <c r="M142" i="96"/>
  <c r="K142" i="96"/>
  <c r="E142" i="96"/>
  <c r="I142" i="96"/>
  <c r="G142" i="96"/>
  <c r="O142" i="96"/>
  <c r="E269" i="96"/>
  <c r="O269" i="96"/>
  <c r="I269" i="96"/>
  <c r="G269" i="96"/>
  <c r="M269" i="96"/>
  <c r="K269" i="96"/>
  <c r="K45" i="95"/>
  <c r="E45" i="95"/>
  <c r="G45" i="95"/>
  <c r="M45" i="95"/>
  <c r="I45" i="95"/>
  <c r="O45" i="95"/>
  <c r="M185" i="97"/>
  <c r="O185" i="97"/>
  <c r="G185" i="97"/>
  <c r="E185" i="97"/>
  <c r="K185" i="97"/>
  <c r="I185" i="97"/>
  <c r="E140" i="96"/>
  <c r="K140" i="96"/>
  <c r="M140" i="96"/>
  <c r="G140" i="96"/>
  <c r="O140" i="96"/>
  <c r="I140" i="96"/>
  <c r="I259" i="95"/>
  <c r="G259" i="95"/>
  <c r="M259" i="95"/>
  <c r="K259" i="95"/>
  <c r="O259" i="95"/>
  <c r="E259" i="95"/>
  <c r="K217" i="93"/>
  <c r="I217" i="93"/>
  <c r="G217" i="93"/>
  <c r="M217" i="93"/>
  <c r="O217" i="93"/>
  <c r="E217" i="93"/>
  <c r="I185" i="96"/>
  <c r="M185" i="96"/>
  <c r="G185" i="96"/>
  <c r="E185" i="96"/>
  <c r="O185" i="96"/>
  <c r="K185" i="96"/>
  <c r="E142" i="94"/>
  <c r="G142" i="94"/>
  <c r="I142" i="94"/>
  <c r="M142" i="94"/>
  <c r="K142" i="94"/>
  <c r="O142" i="94"/>
  <c r="M285" i="96"/>
  <c r="K285" i="96"/>
  <c r="G285" i="96"/>
  <c r="O285" i="96"/>
  <c r="E285" i="96"/>
  <c r="I285" i="96"/>
  <c r="M260" i="95"/>
  <c r="K260" i="95"/>
  <c r="I260" i="95"/>
  <c r="O260" i="95"/>
  <c r="E260" i="95"/>
  <c r="G260" i="95"/>
  <c r="E181" i="93"/>
  <c r="I181" i="93"/>
  <c r="O181" i="93"/>
  <c r="M181" i="93"/>
  <c r="K181" i="93"/>
  <c r="G181" i="93"/>
  <c r="M269" i="94"/>
  <c r="O269" i="94"/>
  <c r="I269" i="94"/>
  <c r="K269" i="94"/>
  <c r="E269" i="94"/>
  <c r="G269" i="94"/>
  <c r="M182" i="93"/>
  <c r="K182" i="93"/>
  <c r="E182" i="93"/>
  <c r="G182" i="93"/>
  <c r="I182" i="93"/>
  <c r="O182" i="93"/>
  <c r="M187" i="95"/>
  <c r="O187" i="95"/>
  <c r="G187" i="95"/>
  <c r="I187" i="95"/>
  <c r="K187" i="95"/>
  <c r="E187" i="95"/>
  <c r="I285" i="97"/>
  <c r="M285" i="97"/>
  <c r="O285" i="97"/>
  <c r="K285" i="97"/>
  <c r="G285" i="97"/>
  <c r="E285" i="97"/>
  <c r="O272" i="97"/>
  <c r="K272" i="97"/>
  <c r="M272" i="97"/>
  <c r="I272" i="97"/>
  <c r="E272" i="97"/>
  <c r="G272" i="97"/>
  <c r="O182" i="95"/>
  <c r="E182" i="95"/>
  <c r="M182" i="95"/>
  <c r="I182" i="95"/>
  <c r="K182" i="95"/>
  <c r="G182" i="95"/>
  <c r="M258" i="96"/>
  <c r="E258" i="96"/>
  <c r="O258" i="96"/>
  <c r="I258" i="96"/>
  <c r="K258" i="96"/>
  <c r="G258" i="96"/>
  <c r="G146" i="94"/>
  <c r="M146" i="94"/>
  <c r="I146" i="94"/>
  <c r="O146" i="94"/>
  <c r="E146" i="94"/>
  <c r="K146" i="94"/>
  <c r="K269" i="97"/>
  <c r="M269" i="97"/>
  <c r="E269" i="97"/>
  <c r="O269" i="97"/>
  <c r="I269" i="97"/>
  <c r="G269" i="97"/>
  <c r="O261" i="94"/>
  <c r="M261" i="94"/>
  <c r="E261" i="94"/>
  <c r="K261" i="94"/>
  <c r="I261" i="94"/>
  <c r="G261" i="94"/>
  <c r="E178" i="62"/>
  <c r="O178" i="62"/>
  <c r="M178" i="62"/>
  <c r="I178" i="62"/>
  <c r="K178" i="62"/>
  <c r="G178" i="62"/>
  <c r="G139" i="93"/>
  <c r="I139" i="93"/>
  <c r="O139" i="93"/>
  <c r="M139" i="93"/>
  <c r="K139" i="93"/>
  <c r="E139" i="93"/>
  <c r="O257" i="95"/>
  <c r="I257" i="95"/>
  <c r="K257" i="95"/>
  <c r="E257" i="95"/>
  <c r="G257" i="95"/>
  <c r="M257" i="95"/>
  <c r="G145" i="95"/>
  <c r="M145" i="95"/>
  <c r="K145" i="95"/>
  <c r="E145" i="95"/>
  <c r="O145" i="95"/>
  <c r="I145" i="95"/>
  <c r="K154" i="93"/>
  <c r="O154" i="93"/>
  <c r="G154" i="93"/>
  <c r="M154" i="93"/>
  <c r="E154" i="93"/>
  <c r="I154" i="93"/>
  <c r="E46" i="94"/>
  <c r="K46" i="94"/>
  <c r="O46" i="94"/>
  <c r="M46" i="94"/>
  <c r="I46" i="94"/>
  <c r="G46" i="94"/>
  <c r="O282" i="95"/>
  <c r="M282" i="95"/>
  <c r="K282" i="95"/>
  <c r="E282" i="95"/>
  <c r="G282" i="95"/>
  <c r="I282" i="95"/>
  <c r="M152" i="95"/>
  <c r="O152" i="95"/>
  <c r="I152" i="95"/>
  <c r="G152" i="95"/>
  <c r="E152" i="95"/>
  <c r="K152" i="95"/>
  <c r="E273" i="97"/>
  <c r="M273" i="97"/>
  <c r="O273" i="97"/>
  <c r="K273" i="97"/>
  <c r="G273" i="97"/>
  <c r="I273" i="97"/>
  <c r="M230" i="96"/>
  <c r="G230" i="96"/>
  <c r="K230" i="96"/>
  <c r="I230" i="96"/>
  <c r="E230" i="96"/>
  <c r="O230" i="96"/>
  <c r="G222" i="95"/>
  <c r="O222" i="95"/>
  <c r="K222" i="95"/>
  <c r="E222" i="95"/>
  <c r="M222" i="95"/>
  <c r="I222" i="95"/>
  <c r="G97" i="94"/>
  <c r="E97" i="94"/>
  <c r="C333" i="94"/>
  <c r="I97" i="94"/>
  <c r="M97" i="94"/>
  <c r="O97" i="94"/>
  <c r="K97" i="94"/>
  <c r="O110" i="93"/>
  <c r="K110" i="93"/>
  <c r="I110" i="93"/>
  <c r="G110" i="93"/>
  <c r="C341" i="93"/>
  <c r="E110" i="93"/>
  <c r="M110" i="93"/>
  <c r="I94" i="93"/>
  <c r="K94" i="93"/>
  <c r="G94" i="93"/>
  <c r="O94" i="93"/>
  <c r="M94" i="93"/>
  <c r="E94" i="93"/>
  <c r="C330" i="93"/>
  <c r="G110" i="95"/>
  <c r="I110" i="95"/>
  <c r="K110" i="95"/>
  <c r="C341" i="95"/>
  <c r="O110" i="95"/>
  <c r="E110" i="95"/>
  <c r="M110" i="95"/>
  <c r="M22" i="97"/>
  <c r="I22" i="97"/>
  <c r="C327" i="97"/>
  <c r="O22" i="97"/>
  <c r="E22" i="97"/>
  <c r="K22" i="97"/>
  <c r="G22" i="97"/>
  <c r="M33" i="96"/>
  <c r="O33" i="96"/>
  <c r="I33" i="96"/>
  <c r="K33" i="96"/>
  <c r="E33" i="96"/>
  <c r="G33" i="96"/>
  <c r="K32" i="96"/>
  <c r="I32" i="96"/>
  <c r="E32" i="96"/>
  <c r="M32" i="96"/>
  <c r="G32" i="96"/>
  <c r="O32" i="96"/>
  <c r="C354" i="96"/>
  <c r="C326" i="95"/>
  <c r="O21" i="95"/>
  <c r="E21" i="95"/>
  <c r="M21" i="95"/>
  <c r="G21" i="95"/>
  <c r="K21" i="95"/>
  <c r="I21" i="95"/>
  <c r="G15" i="93"/>
  <c r="O15" i="93"/>
  <c r="I15" i="93"/>
  <c r="E15" i="93"/>
  <c r="M15" i="93"/>
  <c r="K15" i="93"/>
  <c r="O183" i="97"/>
  <c r="G183" i="97"/>
  <c r="K183" i="97"/>
  <c r="M183" i="97"/>
  <c r="E183" i="97"/>
  <c r="I183" i="97"/>
  <c r="O267" i="96"/>
  <c r="K267" i="96"/>
  <c r="M267" i="96"/>
  <c r="G267" i="96"/>
  <c r="E267" i="96"/>
  <c r="I267" i="96"/>
  <c r="M275" i="94"/>
  <c r="O275" i="94"/>
  <c r="I275" i="94"/>
  <c r="E275" i="94"/>
  <c r="G275" i="94"/>
  <c r="K275" i="94"/>
  <c r="G183" i="96"/>
  <c r="E183" i="96"/>
  <c r="K183" i="96"/>
  <c r="I183" i="96"/>
  <c r="O183" i="96"/>
  <c r="M183" i="96"/>
  <c r="K142" i="97"/>
  <c r="O142" i="97"/>
  <c r="G142" i="97"/>
  <c r="I142" i="97"/>
  <c r="M142" i="97"/>
  <c r="E142" i="97"/>
  <c r="G180" i="62"/>
  <c r="I180" i="62"/>
  <c r="O180" i="62"/>
  <c r="E180" i="62"/>
  <c r="M180" i="62"/>
  <c r="K180" i="62"/>
  <c r="K267" i="97"/>
  <c r="O267" i="97"/>
  <c r="G267" i="97"/>
  <c r="M267" i="97"/>
  <c r="E267" i="97"/>
  <c r="I267" i="97"/>
  <c r="I146" i="97"/>
  <c r="E146" i="97"/>
  <c r="K146" i="97"/>
  <c r="G146" i="97"/>
  <c r="M146" i="97"/>
  <c r="O146" i="97"/>
  <c r="O178" i="97"/>
  <c r="G178" i="97"/>
  <c r="I178" i="97"/>
  <c r="E178" i="97"/>
  <c r="K178" i="97"/>
  <c r="M178" i="97"/>
  <c r="M196" i="94"/>
  <c r="K196" i="94"/>
  <c r="C355" i="94"/>
  <c r="G196" i="94"/>
  <c r="E196" i="94"/>
  <c r="O196" i="94"/>
  <c r="I196" i="94"/>
  <c r="O224" i="94"/>
  <c r="M224" i="94"/>
  <c r="I224" i="94"/>
  <c r="E224" i="94"/>
  <c r="G224" i="94"/>
  <c r="K224" i="94"/>
  <c r="M225" i="62"/>
  <c r="O225" i="62"/>
  <c r="K225" i="62"/>
  <c r="I225" i="62"/>
  <c r="G225" i="62"/>
  <c r="E225" i="62"/>
  <c r="E225" i="97"/>
  <c r="O225" i="97"/>
  <c r="I225" i="97"/>
  <c r="M225" i="97"/>
  <c r="K225" i="97"/>
  <c r="G225" i="97"/>
  <c r="I227" i="62"/>
  <c r="G227" i="62"/>
  <c r="K227" i="62"/>
  <c r="O227" i="62"/>
  <c r="M227" i="62"/>
  <c r="E227" i="62"/>
  <c r="K100" i="95"/>
  <c r="M100" i="95"/>
  <c r="C320" i="95"/>
  <c r="E100" i="95"/>
  <c r="I100" i="95"/>
  <c r="G100" i="95"/>
  <c r="O100" i="95"/>
  <c r="K100" i="93"/>
  <c r="E100" i="93"/>
  <c r="I100" i="93"/>
  <c r="G100" i="93"/>
  <c r="C320" i="93"/>
  <c r="O100" i="93"/>
  <c r="M100" i="93"/>
  <c r="M103" i="95"/>
  <c r="E103" i="95"/>
  <c r="C348" i="95"/>
  <c r="O103" i="95"/>
  <c r="K103" i="95"/>
  <c r="I103" i="95"/>
  <c r="G103" i="95"/>
  <c r="K30" i="93"/>
  <c r="I30" i="93"/>
  <c r="G30" i="93"/>
  <c r="M30" i="93"/>
  <c r="E30" i="93"/>
  <c r="O30" i="93"/>
  <c r="C360" i="93"/>
  <c r="I26" i="94"/>
  <c r="E26" i="94"/>
  <c r="G26" i="94"/>
  <c r="K26" i="94"/>
  <c r="O26" i="94"/>
  <c r="M26" i="94"/>
  <c r="C316" i="94"/>
  <c r="G23" i="96"/>
  <c r="E23" i="96"/>
  <c r="M23" i="96"/>
  <c r="I23" i="96"/>
  <c r="K23" i="96"/>
  <c r="C328" i="96"/>
  <c r="O23" i="96"/>
  <c r="I34" i="95"/>
  <c r="G34" i="95"/>
  <c r="M34" i="95"/>
  <c r="E34" i="95"/>
  <c r="O34" i="95"/>
  <c r="K34" i="95"/>
  <c r="O31" i="93"/>
  <c r="K31" i="93"/>
  <c r="C353" i="93"/>
  <c r="M31" i="93"/>
  <c r="I31" i="93"/>
  <c r="G31" i="93"/>
  <c r="E31" i="93"/>
  <c r="E14" i="93"/>
  <c r="G14" i="93"/>
  <c r="K14" i="93"/>
  <c r="I14" i="93"/>
  <c r="M14" i="93"/>
  <c r="O14" i="93"/>
  <c r="C339" i="93"/>
  <c r="E154" i="95"/>
  <c r="K154" i="95"/>
  <c r="G154" i="95"/>
  <c r="O154" i="95"/>
  <c r="M154" i="95"/>
  <c r="I154" i="95"/>
  <c r="S129" i="66"/>
  <c r="S107" i="66"/>
  <c r="U112" i="66"/>
  <c r="V132" i="66"/>
  <c r="V131" i="66"/>
  <c r="S130" i="66"/>
  <c r="S73" i="66"/>
  <c r="X131" i="66"/>
  <c r="S50" i="66"/>
  <c r="V112" i="66"/>
  <c r="X133" i="66"/>
  <c r="S131" i="66"/>
  <c r="T130" i="66"/>
  <c r="W129" i="66"/>
  <c r="T112" i="66"/>
  <c r="V133" i="66"/>
  <c r="Y75" i="66"/>
  <c r="X132" i="66"/>
  <c r="S64" i="66"/>
  <c r="S65" i="66"/>
  <c r="S52" i="66"/>
  <c r="S55" i="66"/>
  <c r="T131" i="66"/>
  <c r="U130" i="66"/>
  <c r="S60" i="66"/>
  <c r="S51" i="66"/>
  <c r="X130" i="66"/>
  <c r="S103" i="66"/>
  <c r="U133" i="66"/>
  <c r="S68" i="66"/>
  <c r="S56" i="66"/>
  <c r="S69" i="66"/>
  <c r="T129" i="66"/>
  <c r="S59" i="66"/>
  <c r="S109" i="66"/>
  <c r="X129" i="66"/>
  <c r="T133" i="66"/>
  <c r="S61" i="66"/>
  <c r="V129" i="66"/>
  <c r="S58" i="66"/>
  <c r="S57" i="66"/>
  <c r="Y117" i="66"/>
  <c r="S123" i="66"/>
  <c r="S112" i="66"/>
  <c r="S74" i="66"/>
  <c r="S72" i="66"/>
  <c r="S70" i="66"/>
  <c r="W131" i="66"/>
  <c r="S71" i="66"/>
  <c r="T132" i="66"/>
  <c r="S67" i="66"/>
  <c r="V130" i="66"/>
  <c r="Y106" i="66"/>
  <c r="S54" i="66"/>
  <c r="U131" i="66"/>
  <c r="W130" i="66"/>
  <c r="U129" i="66"/>
  <c r="X112" i="66"/>
  <c r="W133" i="66"/>
  <c r="S132" i="66"/>
  <c r="S66" i="66"/>
  <c r="S63" i="66"/>
  <c r="S53" i="66"/>
  <c r="S108" i="66"/>
  <c r="U132" i="66"/>
  <c r="W112" i="66"/>
  <c r="W132" i="66"/>
  <c r="S62" i="66"/>
  <c r="K35" i="62" l="1"/>
  <c r="G35" i="95"/>
  <c r="C152" i="62"/>
  <c r="C154" i="62"/>
  <c r="C96" i="62"/>
  <c r="C102" i="62"/>
  <c r="C176" i="96"/>
  <c r="C176" i="97"/>
  <c r="C187" i="62"/>
  <c r="C94" i="62"/>
  <c r="C101" i="62"/>
  <c r="C103" i="62"/>
  <c r="C110" i="62"/>
  <c r="C98" i="62"/>
  <c r="C176" i="93"/>
  <c r="C153" i="62"/>
  <c r="C151" i="98"/>
  <c r="C176" i="94"/>
  <c r="C148" i="62"/>
  <c r="C181" i="98"/>
  <c r="C95" i="62"/>
  <c r="C97" i="62"/>
  <c r="C99" i="62"/>
  <c r="C176" i="62"/>
  <c r="C176" i="95"/>
  <c r="C100" i="62"/>
  <c r="G353" i="93"/>
  <c r="M353" i="93"/>
  <c r="O353" i="93"/>
  <c r="I353" i="93"/>
  <c r="C356" i="93"/>
  <c r="K353" i="93"/>
  <c r="E353" i="93"/>
  <c r="M320" i="95"/>
  <c r="K320" i="95"/>
  <c r="O320" i="95"/>
  <c r="I320" i="95"/>
  <c r="G320" i="95"/>
  <c r="E320" i="95"/>
  <c r="G339" i="93"/>
  <c r="K339" i="93"/>
  <c r="E339" i="93"/>
  <c r="O339" i="93"/>
  <c r="M339" i="93"/>
  <c r="I339" i="93"/>
  <c r="M35" i="95"/>
  <c r="G354" i="96"/>
  <c r="M354" i="96"/>
  <c r="I354" i="96"/>
  <c r="O354" i="96"/>
  <c r="E354" i="96"/>
  <c r="K354" i="96"/>
  <c r="I341" i="93"/>
  <c r="K341" i="93"/>
  <c r="E341" i="93"/>
  <c r="G341" i="93"/>
  <c r="M341" i="93"/>
  <c r="O341" i="93"/>
  <c r="C323" i="95"/>
  <c r="G315" i="95"/>
  <c r="M315" i="95"/>
  <c r="O315" i="95"/>
  <c r="I315" i="95"/>
  <c r="K315" i="95"/>
  <c r="E315" i="95"/>
  <c r="E346" i="93"/>
  <c r="O346" i="93"/>
  <c r="G346" i="93"/>
  <c r="M346" i="93"/>
  <c r="K346" i="93"/>
  <c r="C350" i="93"/>
  <c r="I346" i="93"/>
  <c r="M319" i="94"/>
  <c r="G319" i="94"/>
  <c r="E319" i="94"/>
  <c r="K319" i="94"/>
  <c r="O319" i="94"/>
  <c r="I319" i="94"/>
  <c r="I327" i="62"/>
  <c r="M327" i="62"/>
  <c r="G327" i="62"/>
  <c r="E327" i="62"/>
  <c r="O327" i="62"/>
  <c r="K327" i="62"/>
  <c r="K329" i="97"/>
  <c r="M329" i="97"/>
  <c r="O329" i="97"/>
  <c r="I329" i="97"/>
  <c r="E329" i="97"/>
  <c r="G329" i="97"/>
  <c r="M35" i="62"/>
  <c r="K326" i="62"/>
  <c r="M326" i="62"/>
  <c r="G326" i="62"/>
  <c r="I326" i="62"/>
  <c r="E326" i="62"/>
  <c r="O326" i="62"/>
  <c r="K333" i="97"/>
  <c r="I333" i="97"/>
  <c r="E333" i="97"/>
  <c r="M333" i="97"/>
  <c r="O333" i="97"/>
  <c r="G333" i="97"/>
  <c r="K334" i="94"/>
  <c r="O334" i="94"/>
  <c r="M334" i="94"/>
  <c r="I334" i="94"/>
  <c r="E334" i="94"/>
  <c r="G334" i="94"/>
  <c r="K359" i="95"/>
  <c r="I359" i="95"/>
  <c r="E359" i="95"/>
  <c r="C362" i="95"/>
  <c r="O359" i="95"/>
  <c r="G359" i="95"/>
  <c r="M359" i="95"/>
  <c r="I317" i="96"/>
  <c r="G317" i="96"/>
  <c r="O317" i="96"/>
  <c r="E317" i="96"/>
  <c r="M317" i="96"/>
  <c r="K317" i="96"/>
  <c r="K346" i="94"/>
  <c r="I346" i="94"/>
  <c r="M346" i="94"/>
  <c r="E346" i="94"/>
  <c r="G346" i="94"/>
  <c r="C350" i="94"/>
  <c r="O346" i="94"/>
  <c r="I321" i="93"/>
  <c r="O321" i="93"/>
  <c r="M321" i="93"/>
  <c r="G321" i="93"/>
  <c r="E321" i="93"/>
  <c r="K321" i="93"/>
  <c r="G330" i="95"/>
  <c r="K330" i="95"/>
  <c r="E330" i="95"/>
  <c r="I330" i="95"/>
  <c r="M330" i="95"/>
  <c r="O330" i="95"/>
  <c r="K315" i="94"/>
  <c r="E315" i="94"/>
  <c r="O315" i="94"/>
  <c r="I315" i="94"/>
  <c r="M315" i="94"/>
  <c r="C323" i="94"/>
  <c r="G315" i="94"/>
  <c r="M326" i="96"/>
  <c r="G326" i="96"/>
  <c r="K326" i="96"/>
  <c r="I326" i="96"/>
  <c r="O326" i="96"/>
  <c r="E326" i="96"/>
  <c r="C335" i="96"/>
  <c r="I35" i="96"/>
  <c r="G332" i="93"/>
  <c r="I332" i="93"/>
  <c r="O332" i="93"/>
  <c r="E332" i="93"/>
  <c r="M332" i="93"/>
  <c r="K332" i="93"/>
  <c r="E339" i="94"/>
  <c r="K339" i="94"/>
  <c r="O339" i="94"/>
  <c r="I339" i="94"/>
  <c r="M339" i="94"/>
  <c r="G339" i="94"/>
  <c r="O354" i="93"/>
  <c r="G354" i="93"/>
  <c r="E354" i="93"/>
  <c r="K354" i="93"/>
  <c r="M354" i="93"/>
  <c r="I354" i="93"/>
  <c r="E347" i="96"/>
  <c r="O347" i="96"/>
  <c r="K347" i="96"/>
  <c r="G347" i="96"/>
  <c r="M347" i="96"/>
  <c r="I347" i="96"/>
  <c r="K330" i="94"/>
  <c r="M330" i="94"/>
  <c r="O330" i="94"/>
  <c r="G330" i="94"/>
  <c r="I330" i="94"/>
  <c r="E330" i="94"/>
  <c r="E334" i="93"/>
  <c r="K334" i="93"/>
  <c r="O334" i="93"/>
  <c r="I334" i="93"/>
  <c r="G334" i="93"/>
  <c r="M334" i="93"/>
  <c r="K328" i="95"/>
  <c r="E328" i="95"/>
  <c r="I328" i="95"/>
  <c r="O328" i="95"/>
  <c r="G328" i="95"/>
  <c r="M328" i="95"/>
  <c r="O35" i="93"/>
  <c r="M35" i="93"/>
  <c r="G315" i="62"/>
  <c r="K315" i="62"/>
  <c r="O315" i="62"/>
  <c r="E315" i="62"/>
  <c r="M315" i="62"/>
  <c r="I315" i="62"/>
  <c r="O317" i="62"/>
  <c r="G317" i="62"/>
  <c r="I317" i="62"/>
  <c r="K317" i="62"/>
  <c r="E317" i="62"/>
  <c r="M317" i="62"/>
  <c r="G346" i="95"/>
  <c r="C350" i="95"/>
  <c r="E346" i="95"/>
  <c r="I346" i="95"/>
  <c r="M346" i="95"/>
  <c r="K346" i="95"/>
  <c r="O346" i="95"/>
  <c r="M320" i="96"/>
  <c r="K320" i="96"/>
  <c r="O320" i="96"/>
  <c r="G320" i="96"/>
  <c r="E320" i="96"/>
  <c r="I320" i="96"/>
  <c r="G360" i="96"/>
  <c r="O360" i="96"/>
  <c r="K360" i="96"/>
  <c r="M360" i="96"/>
  <c r="I360" i="96"/>
  <c r="E360" i="96"/>
  <c r="I315" i="97"/>
  <c r="K315" i="97"/>
  <c r="G315" i="97"/>
  <c r="M315" i="97"/>
  <c r="E315" i="97"/>
  <c r="C323" i="97"/>
  <c r="O315" i="97"/>
  <c r="O348" i="94"/>
  <c r="E348" i="94"/>
  <c r="K348" i="94"/>
  <c r="M348" i="94"/>
  <c r="I348" i="94"/>
  <c r="G348" i="94"/>
  <c r="I327" i="94"/>
  <c r="O327" i="94"/>
  <c r="K327" i="94"/>
  <c r="M327" i="94"/>
  <c r="E327" i="94"/>
  <c r="G327" i="94"/>
  <c r="M316" i="95"/>
  <c r="G316" i="95"/>
  <c r="E316" i="95"/>
  <c r="O316" i="95"/>
  <c r="I316" i="95"/>
  <c r="K316" i="95"/>
  <c r="G315" i="96"/>
  <c r="C323" i="96"/>
  <c r="K315" i="96"/>
  <c r="E315" i="96"/>
  <c r="M315" i="96"/>
  <c r="I315" i="96"/>
  <c r="O315" i="96"/>
  <c r="C335" i="97"/>
  <c r="E326" i="97"/>
  <c r="O326" i="97"/>
  <c r="K326" i="97"/>
  <c r="I326" i="97"/>
  <c r="M326" i="97"/>
  <c r="G326" i="97"/>
  <c r="K318" i="96"/>
  <c r="G318" i="96"/>
  <c r="O318" i="96"/>
  <c r="M318" i="96"/>
  <c r="I318" i="96"/>
  <c r="E318" i="96"/>
  <c r="G331" i="96"/>
  <c r="O331" i="96"/>
  <c r="E331" i="96"/>
  <c r="M331" i="96"/>
  <c r="I331" i="96"/>
  <c r="K331" i="96"/>
  <c r="E229" i="98"/>
  <c r="G229" i="98"/>
  <c r="I229" i="98"/>
  <c r="M229" i="98"/>
  <c r="K229" i="98"/>
  <c r="O229" i="98"/>
  <c r="K31" i="98"/>
  <c r="M31" i="98"/>
  <c r="E31" i="98"/>
  <c r="I31" i="98"/>
  <c r="G31" i="98"/>
  <c r="O31" i="98"/>
  <c r="C353" i="98"/>
  <c r="M149" i="98"/>
  <c r="O149" i="98"/>
  <c r="G149" i="98"/>
  <c r="K149" i="98"/>
  <c r="E149" i="98"/>
  <c r="I149" i="98"/>
  <c r="K224" i="98"/>
  <c r="M224" i="98"/>
  <c r="I224" i="98"/>
  <c r="O224" i="98"/>
  <c r="G224" i="98"/>
  <c r="E224" i="98"/>
  <c r="K151" i="62"/>
  <c r="I151" i="62"/>
  <c r="O151" i="62"/>
  <c r="E151" i="62"/>
  <c r="G151" i="62"/>
  <c r="M151" i="62"/>
  <c r="I223" i="98"/>
  <c r="K223" i="98"/>
  <c r="G223" i="98"/>
  <c r="O223" i="98"/>
  <c r="E223" i="98"/>
  <c r="M223" i="98"/>
  <c r="M287" i="98"/>
  <c r="K287" i="98"/>
  <c r="I287" i="98"/>
  <c r="E287" i="98"/>
  <c r="G287" i="98"/>
  <c r="O287" i="98"/>
  <c r="M26" i="98"/>
  <c r="K26" i="98"/>
  <c r="O26" i="98"/>
  <c r="G26" i="98"/>
  <c r="E26" i="98"/>
  <c r="C316" i="98"/>
  <c r="I26" i="98"/>
  <c r="I28" i="98"/>
  <c r="C346" i="98"/>
  <c r="O28" i="98"/>
  <c r="E28" i="98"/>
  <c r="K28" i="98"/>
  <c r="M28" i="98"/>
  <c r="G28" i="98"/>
  <c r="G282" i="98"/>
  <c r="O282" i="98"/>
  <c r="E282" i="98"/>
  <c r="I282" i="98"/>
  <c r="K282" i="98"/>
  <c r="M282" i="98"/>
  <c r="M27" i="98"/>
  <c r="E27" i="98"/>
  <c r="O27" i="98"/>
  <c r="G27" i="98"/>
  <c r="C317" i="98"/>
  <c r="K27" i="98"/>
  <c r="I27" i="98"/>
  <c r="O328" i="96"/>
  <c r="I328" i="96"/>
  <c r="G328" i="96"/>
  <c r="M328" i="96"/>
  <c r="E328" i="96"/>
  <c r="K328" i="96"/>
  <c r="I348" i="95"/>
  <c r="O348" i="95"/>
  <c r="K348" i="95"/>
  <c r="E348" i="95"/>
  <c r="G348" i="95"/>
  <c r="M348" i="95"/>
  <c r="I35" i="95"/>
  <c r="M327" i="97"/>
  <c r="O327" i="97"/>
  <c r="K327" i="97"/>
  <c r="I327" i="97"/>
  <c r="G327" i="97"/>
  <c r="E327" i="97"/>
  <c r="O333" i="94"/>
  <c r="M333" i="94"/>
  <c r="E333" i="94"/>
  <c r="I333" i="94"/>
  <c r="G333" i="94"/>
  <c r="K333" i="94"/>
  <c r="I328" i="97"/>
  <c r="E328" i="97"/>
  <c r="M328" i="97"/>
  <c r="G328" i="97"/>
  <c r="O328" i="97"/>
  <c r="K328" i="97"/>
  <c r="K354" i="94"/>
  <c r="E354" i="94"/>
  <c r="M354" i="94"/>
  <c r="I354" i="94"/>
  <c r="O354" i="94"/>
  <c r="G354" i="94"/>
  <c r="E353" i="94"/>
  <c r="G353" i="94"/>
  <c r="O353" i="94"/>
  <c r="C356" i="94"/>
  <c r="I353" i="94"/>
  <c r="K353" i="94"/>
  <c r="M353" i="94"/>
  <c r="O35" i="62"/>
  <c r="I339" i="95"/>
  <c r="M339" i="95"/>
  <c r="K339" i="95"/>
  <c r="G339" i="95"/>
  <c r="O339" i="95"/>
  <c r="E339" i="95"/>
  <c r="O319" i="96"/>
  <c r="E319" i="96"/>
  <c r="G319" i="96"/>
  <c r="I319" i="96"/>
  <c r="K319" i="96"/>
  <c r="M319" i="96"/>
  <c r="M355" i="93"/>
  <c r="E355" i="93"/>
  <c r="K355" i="93"/>
  <c r="G355" i="93"/>
  <c r="O355" i="93"/>
  <c r="I355" i="93"/>
  <c r="E332" i="97"/>
  <c r="M332" i="97"/>
  <c r="O332" i="97"/>
  <c r="K332" i="97"/>
  <c r="G332" i="97"/>
  <c r="I332" i="97"/>
  <c r="M348" i="93"/>
  <c r="K348" i="93"/>
  <c r="G348" i="93"/>
  <c r="E348" i="93"/>
  <c r="I348" i="93"/>
  <c r="O348" i="93"/>
  <c r="K341" i="94"/>
  <c r="M341" i="94"/>
  <c r="G341" i="94"/>
  <c r="O341" i="94"/>
  <c r="I341" i="94"/>
  <c r="E341" i="94"/>
  <c r="M346" i="96"/>
  <c r="I346" i="96"/>
  <c r="C350" i="96"/>
  <c r="K346" i="96"/>
  <c r="G346" i="96"/>
  <c r="E346" i="96"/>
  <c r="O346" i="96"/>
  <c r="O35" i="96"/>
  <c r="M35" i="96"/>
  <c r="O360" i="62"/>
  <c r="E360" i="62"/>
  <c r="K360" i="62"/>
  <c r="G360" i="62"/>
  <c r="M360" i="62"/>
  <c r="I360" i="62"/>
  <c r="O354" i="97"/>
  <c r="E354" i="97"/>
  <c r="G354" i="97"/>
  <c r="I354" i="97"/>
  <c r="M354" i="97"/>
  <c r="K354" i="97"/>
  <c r="E327" i="95"/>
  <c r="G327" i="95"/>
  <c r="K327" i="95"/>
  <c r="M327" i="95"/>
  <c r="O327" i="95"/>
  <c r="I327" i="95"/>
  <c r="M330" i="97"/>
  <c r="O330" i="97"/>
  <c r="E330" i="97"/>
  <c r="I330" i="97"/>
  <c r="K330" i="97"/>
  <c r="G330" i="97"/>
  <c r="E348" i="96"/>
  <c r="M348" i="96"/>
  <c r="K348" i="96"/>
  <c r="I348" i="96"/>
  <c r="O348" i="96"/>
  <c r="G348" i="96"/>
  <c r="K316" i="62"/>
  <c r="G316" i="62"/>
  <c r="M316" i="62"/>
  <c r="E316" i="62"/>
  <c r="O316" i="62"/>
  <c r="I316" i="62"/>
  <c r="K354" i="62"/>
  <c r="I354" i="62"/>
  <c r="M354" i="62"/>
  <c r="G354" i="62"/>
  <c r="O354" i="62"/>
  <c r="E354" i="62"/>
  <c r="K326" i="93"/>
  <c r="G326" i="93"/>
  <c r="I326" i="93"/>
  <c r="E326" i="93"/>
  <c r="M326" i="93"/>
  <c r="C335" i="93"/>
  <c r="O326" i="93"/>
  <c r="G35" i="93"/>
  <c r="M355" i="96"/>
  <c r="O355" i="96"/>
  <c r="I355" i="96"/>
  <c r="E355" i="96"/>
  <c r="K355" i="96"/>
  <c r="G355" i="96"/>
  <c r="G347" i="94"/>
  <c r="O347" i="94"/>
  <c r="I347" i="94"/>
  <c r="K347" i="94"/>
  <c r="M347" i="94"/>
  <c r="E347" i="94"/>
  <c r="O329" i="93"/>
  <c r="E329" i="93"/>
  <c r="K329" i="93"/>
  <c r="M329" i="93"/>
  <c r="G329" i="93"/>
  <c r="I329" i="93"/>
  <c r="G328" i="93"/>
  <c r="K328" i="93"/>
  <c r="O328" i="93"/>
  <c r="I328" i="93"/>
  <c r="M328" i="93"/>
  <c r="E328" i="93"/>
  <c r="K327" i="93"/>
  <c r="M327" i="93"/>
  <c r="G327" i="93"/>
  <c r="O327" i="93"/>
  <c r="E327" i="93"/>
  <c r="I327" i="93"/>
  <c r="I332" i="96"/>
  <c r="K332" i="96"/>
  <c r="E332" i="96"/>
  <c r="O332" i="96"/>
  <c r="G332" i="96"/>
  <c r="M332" i="96"/>
  <c r="E331" i="97"/>
  <c r="G331" i="97"/>
  <c r="K331" i="97"/>
  <c r="M331" i="97"/>
  <c r="I331" i="97"/>
  <c r="O331" i="97"/>
  <c r="M35" i="94"/>
  <c r="K35" i="94"/>
  <c r="K333" i="93"/>
  <c r="E333" i="93"/>
  <c r="M333" i="93"/>
  <c r="I333" i="93"/>
  <c r="G333" i="93"/>
  <c r="O333" i="93"/>
  <c r="I318" i="93"/>
  <c r="M318" i="93"/>
  <c r="G318" i="93"/>
  <c r="K318" i="93"/>
  <c r="E318" i="93"/>
  <c r="O318" i="93"/>
  <c r="M331" i="93"/>
  <c r="O331" i="93"/>
  <c r="G331" i="93"/>
  <c r="I331" i="93"/>
  <c r="K331" i="93"/>
  <c r="E331" i="93"/>
  <c r="K35" i="97"/>
  <c r="G35" i="97"/>
  <c r="M329" i="94"/>
  <c r="E329" i="94"/>
  <c r="G329" i="94"/>
  <c r="K329" i="94"/>
  <c r="O329" i="94"/>
  <c r="I329" i="94"/>
  <c r="E226" i="98"/>
  <c r="G226" i="98"/>
  <c r="M226" i="98"/>
  <c r="I226" i="98"/>
  <c r="K226" i="98"/>
  <c r="O226" i="98"/>
  <c r="G21" i="98"/>
  <c r="O21" i="98"/>
  <c r="K21" i="98"/>
  <c r="I21" i="98"/>
  <c r="M21" i="98"/>
  <c r="E21" i="98"/>
  <c r="C326" i="98"/>
  <c r="K186" i="98"/>
  <c r="M186" i="98"/>
  <c r="E186" i="98"/>
  <c r="G186" i="98"/>
  <c r="I186" i="98"/>
  <c r="O186" i="98"/>
  <c r="M230" i="98"/>
  <c r="O230" i="98"/>
  <c r="I230" i="98"/>
  <c r="K230" i="98"/>
  <c r="E230" i="98"/>
  <c r="G230" i="98"/>
  <c r="M150" i="98"/>
  <c r="I150" i="98"/>
  <c r="G150" i="98"/>
  <c r="O150" i="98"/>
  <c r="K150" i="98"/>
  <c r="E150" i="98"/>
  <c r="I25" i="98"/>
  <c r="K25" i="98"/>
  <c r="C315" i="98"/>
  <c r="O25" i="98"/>
  <c r="M25" i="98"/>
  <c r="G25" i="98"/>
  <c r="E25" i="98"/>
  <c r="E30" i="98"/>
  <c r="G30" i="98"/>
  <c r="I30" i="98"/>
  <c r="M30" i="98"/>
  <c r="O30" i="98"/>
  <c r="K30" i="98"/>
  <c r="C360" i="98"/>
  <c r="C327" i="98"/>
  <c r="I22" i="98"/>
  <c r="G22" i="98"/>
  <c r="O22" i="98"/>
  <c r="M22" i="98"/>
  <c r="K22" i="98"/>
  <c r="E22" i="98"/>
  <c r="O15" i="98"/>
  <c r="G15" i="98"/>
  <c r="M15" i="98"/>
  <c r="I15" i="98"/>
  <c r="E15" i="98"/>
  <c r="K15" i="98"/>
  <c r="K184" i="98"/>
  <c r="O184" i="98"/>
  <c r="E184" i="98"/>
  <c r="I184" i="98"/>
  <c r="G184" i="98"/>
  <c r="M184" i="98"/>
  <c r="C359" i="98"/>
  <c r="K29" i="98"/>
  <c r="I29" i="98"/>
  <c r="O29" i="98"/>
  <c r="E29" i="98"/>
  <c r="M29" i="98"/>
  <c r="G29" i="98"/>
  <c r="M360" i="93"/>
  <c r="I360" i="93"/>
  <c r="E360" i="93"/>
  <c r="G360" i="93"/>
  <c r="K360" i="93"/>
  <c r="O360" i="93"/>
  <c r="O320" i="93"/>
  <c r="M320" i="93"/>
  <c r="E320" i="93"/>
  <c r="K320" i="93"/>
  <c r="G320" i="93"/>
  <c r="I320" i="93"/>
  <c r="I355" i="94"/>
  <c r="E355" i="94"/>
  <c r="M355" i="94"/>
  <c r="G355" i="94"/>
  <c r="O355" i="94"/>
  <c r="K355" i="94"/>
  <c r="K35" i="95"/>
  <c r="O35" i="95"/>
  <c r="O339" i="97"/>
  <c r="E339" i="97"/>
  <c r="K339" i="97"/>
  <c r="I339" i="97"/>
  <c r="M339" i="97"/>
  <c r="G339" i="97"/>
  <c r="M353" i="95"/>
  <c r="C356" i="95"/>
  <c r="E353" i="95"/>
  <c r="O353" i="95"/>
  <c r="I353" i="95"/>
  <c r="K353" i="95"/>
  <c r="G353" i="95"/>
  <c r="M331" i="94"/>
  <c r="O331" i="94"/>
  <c r="K331" i="94"/>
  <c r="E331" i="94"/>
  <c r="I331" i="94"/>
  <c r="G331" i="94"/>
  <c r="O322" i="97"/>
  <c r="G322" i="97"/>
  <c r="E322" i="97"/>
  <c r="K322" i="97"/>
  <c r="M322" i="97"/>
  <c r="I322" i="97"/>
  <c r="M322" i="96"/>
  <c r="O322" i="96"/>
  <c r="I322" i="96"/>
  <c r="K322" i="96"/>
  <c r="E322" i="96"/>
  <c r="G322" i="96"/>
  <c r="M346" i="62"/>
  <c r="G346" i="62"/>
  <c r="O346" i="62"/>
  <c r="K346" i="62"/>
  <c r="E346" i="62"/>
  <c r="I346" i="62"/>
  <c r="G35" i="62"/>
  <c r="I318" i="95"/>
  <c r="K318" i="95"/>
  <c r="M318" i="95"/>
  <c r="O318" i="95"/>
  <c r="G318" i="95"/>
  <c r="E318" i="95"/>
  <c r="O316" i="97"/>
  <c r="E316" i="97"/>
  <c r="I316" i="97"/>
  <c r="K316" i="97"/>
  <c r="G316" i="97"/>
  <c r="M316" i="97"/>
  <c r="M328" i="94"/>
  <c r="G328" i="94"/>
  <c r="K328" i="94"/>
  <c r="I328" i="94"/>
  <c r="O328" i="94"/>
  <c r="E328" i="94"/>
  <c r="O321" i="94"/>
  <c r="G321" i="94"/>
  <c r="M321" i="94"/>
  <c r="E321" i="94"/>
  <c r="K321" i="94"/>
  <c r="I321" i="94"/>
  <c r="I329" i="62"/>
  <c r="E329" i="62"/>
  <c r="G329" i="62"/>
  <c r="K329" i="62"/>
  <c r="O329" i="62"/>
  <c r="M329" i="62"/>
  <c r="G359" i="94"/>
  <c r="K359" i="94"/>
  <c r="M359" i="94"/>
  <c r="C362" i="94"/>
  <c r="E359" i="94"/>
  <c r="O359" i="94"/>
  <c r="I359" i="94"/>
  <c r="K347" i="93"/>
  <c r="E347" i="93"/>
  <c r="M347" i="93"/>
  <c r="I347" i="93"/>
  <c r="G347" i="93"/>
  <c r="O347" i="93"/>
  <c r="M354" i="95"/>
  <c r="O354" i="95"/>
  <c r="E354" i="95"/>
  <c r="I354" i="95"/>
  <c r="G354" i="95"/>
  <c r="K354" i="95"/>
  <c r="E331" i="95"/>
  <c r="I331" i="95"/>
  <c r="M331" i="95"/>
  <c r="G331" i="95"/>
  <c r="K331" i="95"/>
  <c r="O331" i="95"/>
  <c r="E321" i="97"/>
  <c r="M321" i="97"/>
  <c r="G321" i="97"/>
  <c r="K321" i="97"/>
  <c r="I321" i="97"/>
  <c r="O321" i="97"/>
  <c r="K355" i="97"/>
  <c r="I355" i="97"/>
  <c r="E355" i="97"/>
  <c r="M355" i="97"/>
  <c r="O355" i="97"/>
  <c r="G355" i="97"/>
  <c r="E315" i="93"/>
  <c r="C323" i="93"/>
  <c r="I315" i="93"/>
  <c r="G315" i="93"/>
  <c r="M315" i="93"/>
  <c r="O315" i="93"/>
  <c r="K315" i="93"/>
  <c r="G360" i="94"/>
  <c r="O360" i="94"/>
  <c r="I360" i="94"/>
  <c r="K360" i="94"/>
  <c r="E360" i="94"/>
  <c r="M360" i="94"/>
  <c r="M346" i="97"/>
  <c r="E346" i="97"/>
  <c r="O346" i="97"/>
  <c r="C350" i="97"/>
  <c r="K346" i="97"/>
  <c r="G346" i="97"/>
  <c r="I346" i="97"/>
  <c r="I35" i="93"/>
  <c r="E319" i="95"/>
  <c r="M319" i="95"/>
  <c r="I319" i="95"/>
  <c r="K319" i="95"/>
  <c r="G319" i="95"/>
  <c r="O319" i="95"/>
  <c r="O341" i="96"/>
  <c r="G341" i="96"/>
  <c r="E341" i="96"/>
  <c r="M341" i="96"/>
  <c r="I341" i="96"/>
  <c r="K341" i="96"/>
  <c r="I353" i="97"/>
  <c r="O353" i="97"/>
  <c r="G353" i="97"/>
  <c r="M353" i="97"/>
  <c r="C356" i="97"/>
  <c r="K353" i="97"/>
  <c r="E353" i="97"/>
  <c r="E320" i="97"/>
  <c r="I320" i="97"/>
  <c r="G320" i="97"/>
  <c r="O320" i="97"/>
  <c r="M320" i="97"/>
  <c r="K320" i="97"/>
  <c r="G334" i="95"/>
  <c r="M334" i="95"/>
  <c r="K334" i="95"/>
  <c r="E334" i="95"/>
  <c r="O334" i="95"/>
  <c r="I334" i="95"/>
  <c r="E328" i="62"/>
  <c r="K328" i="62"/>
  <c r="O328" i="62"/>
  <c r="G328" i="62"/>
  <c r="M328" i="62"/>
  <c r="I328" i="62"/>
  <c r="E359" i="96"/>
  <c r="M359" i="96"/>
  <c r="O359" i="96"/>
  <c r="C362" i="96"/>
  <c r="I359" i="96"/>
  <c r="G359" i="96"/>
  <c r="K359" i="96"/>
  <c r="E318" i="94"/>
  <c r="G318" i="94"/>
  <c r="K318" i="94"/>
  <c r="O318" i="94"/>
  <c r="M318" i="94"/>
  <c r="I318" i="94"/>
  <c r="O322" i="95"/>
  <c r="M322" i="95"/>
  <c r="I322" i="95"/>
  <c r="K322" i="95"/>
  <c r="E322" i="95"/>
  <c r="G322" i="95"/>
  <c r="G360" i="95"/>
  <c r="O360" i="95"/>
  <c r="E360" i="95"/>
  <c r="I360" i="95"/>
  <c r="K360" i="95"/>
  <c r="M360" i="95"/>
  <c r="K318" i="97"/>
  <c r="I318" i="97"/>
  <c r="M318" i="97"/>
  <c r="E318" i="97"/>
  <c r="G318" i="97"/>
  <c r="O318" i="97"/>
  <c r="O339" i="62"/>
  <c r="M339" i="62"/>
  <c r="E339" i="62"/>
  <c r="K339" i="62"/>
  <c r="G339" i="62"/>
  <c r="I339" i="62"/>
  <c r="E316" i="96"/>
  <c r="O316" i="96"/>
  <c r="I316" i="96"/>
  <c r="G316" i="96"/>
  <c r="M316" i="96"/>
  <c r="K316" i="96"/>
  <c r="O35" i="94"/>
  <c r="I35" i="94"/>
  <c r="G329" i="96"/>
  <c r="O329" i="96"/>
  <c r="E329" i="96"/>
  <c r="I329" i="96"/>
  <c r="K329" i="96"/>
  <c r="M329" i="96"/>
  <c r="E332" i="94"/>
  <c r="M332" i="94"/>
  <c r="I332" i="94"/>
  <c r="G332" i="94"/>
  <c r="O332" i="94"/>
  <c r="K332" i="94"/>
  <c r="K348" i="97"/>
  <c r="O348" i="97"/>
  <c r="E348" i="97"/>
  <c r="G348" i="97"/>
  <c r="M348" i="97"/>
  <c r="I348" i="97"/>
  <c r="K334" i="97"/>
  <c r="E334" i="97"/>
  <c r="G334" i="97"/>
  <c r="I334" i="97"/>
  <c r="O334" i="97"/>
  <c r="M334" i="97"/>
  <c r="M35" i="97"/>
  <c r="O355" i="95"/>
  <c r="M355" i="95"/>
  <c r="E355" i="95"/>
  <c r="G355" i="95"/>
  <c r="K355" i="95"/>
  <c r="I355" i="95"/>
  <c r="K225" i="98"/>
  <c r="I225" i="98"/>
  <c r="E225" i="98"/>
  <c r="M225" i="98"/>
  <c r="O225" i="98"/>
  <c r="G225" i="98"/>
  <c r="O181" i="62"/>
  <c r="G181" i="62"/>
  <c r="I181" i="62"/>
  <c r="M181" i="62"/>
  <c r="E181" i="62"/>
  <c r="K181" i="62"/>
  <c r="I179" i="98"/>
  <c r="E179" i="98"/>
  <c r="K179" i="98"/>
  <c r="G179" i="98"/>
  <c r="M179" i="98"/>
  <c r="O179" i="98"/>
  <c r="K24" i="98"/>
  <c r="E24" i="98"/>
  <c r="I24" i="98"/>
  <c r="O24" i="98"/>
  <c r="C329" i="98"/>
  <c r="G24" i="98"/>
  <c r="M24" i="98"/>
  <c r="E283" i="98"/>
  <c r="I283" i="98"/>
  <c r="G283" i="98"/>
  <c r="K283" i="98"/>
  <c r="O283" i="98"/>
  <c r="M283" i="98"/>
  <c r="E14" i="98"/>
  <c r="I14" i="98"/>
  <c r="C339" i="98"/>
  <c r="K14" i="98"/>
  <c r="M14" i="98"/>
  <c r="G14" i="98"/>
  <c r="O14" i="98"/>
  <c r="M285" i="98"/>
  <c r="E285" i="98"/>
  <c r="K285" i="98"/>
  <c r="G285" i="98"/>
  <c r="O285" i="98"/>
  <c r="I285" i="98"/>
  <c r="O222" i="98"/>
  <c r="E222" i="98"/>
  <c r="G222" i="98"/>
  <c r="K222" i="98"/>
  <c r="I222" i="98"/>
  <c r="M222" i="98"/>
  <c r="K286" i="98"/>
  <c r="I286" i="98"/>
  <c r="E286" i="98"/>
  <c r="G286" i="98"/>
  <c r="O286" i="98"/>
  <c r="M286" i="98"/>
  <c r="K231" i="98"/>
  <c r="I231" i="98"/>
  <c r="O231" i="98"/>
  <c r="E231" i="98"/>
  <c r="M231" i="98"/>
  <c r="G231" i="98"/>
  <c r="K183" i="98"/>
  <c r="I183" i="98"/>
  <c r="O183" i="98"/>
  <c r="E183" i="98"/>
  <c r="G183" i="98"/>
  <c r="M183" i="98"/>
  <c r="O316" i="94"/>
  <c r="M316" i="94"/>
  <c r="E316" i="94"/>
  <c r="K316" i="94"/>
  <c r="G316" i="94"/>
  <c r="I316" i="94"/>
  <c r="G326" i="95"/>
  <c r="I326" i="95"/>
  <c r="C335" i="95"/>
  <c r="M326" i="95"/>
  <c r="E326" i="95"/>
  <c r="K326" i="95"/>
  <c r="O326" i="95"/>
  <c r="I341" i="95"/>
  <c r="E341" i="95"/>
  <c r="G341" i="95"/>
  <c r="M341" i="95"/>
  <c r="K341" i="95"/>
  <c r="O341" i="95"/>
  <c r="I330" i="93"/>
  <c r="G330" i="93"/>
  <c r="K330" i="93"/>
  <c r="M330" i="93"/>
  <c r="E330" i="93"/>
  <c r="O330" i="93"/>
  <c r="G329" i="95"/>
  <c r="K329" i="95"/>
  <c r="O329" i="95"/>
  <c r="M329" i="95"/>
  <c r="I329" i="95"/>
  <c r="E329" i="95"/>
  <c r="G319" i="93"/>
  <c r="E319" i="93"/>
  <c r="O319" i="93"/>
  <c r="K319" i="93"/>
  <c r="M319" i="93"/>
  <c r="I319" i="93"/>
  <c r="I35" i="62"/>
  <c r="K341" i="97"/>
  <c r="G341" i="97"/>
  <c r="M341" i="97"/>
  <c r="O341" i="97"/>
  <c r="E341" i="97"/>
  <c r="I341" i="97"/>
  <c r="E353" i="62"/>
  <c r="M353" i="62"/>
  <c r="G353" i="62"/>
  <c r="C356" i="62"/>
  <c r="K353" i="62"/>
  <c r="O353" i="62"/>
  <c r="I353" i="62"/>
  <c r="G353" i="96"/>
  <c r="M353" i="96"/>
  <c r="M356" i="96" s="1"/>
  <c r="E353" i="96"/>
  <c r="E356" i="96" s="1"/>
  <c r="K353" i="96"/>
  <c r="K356" i="96" s="1"/>
  <c r="I353" i="96"/>
  <c r="C356" i="96"/>
  <c r="O353" i="96"/>
  <c r="O356" i="96" s="1"/>
  <c r="M317" i="94"/>
  <c r="E317" i="94"/>
  <c r="I317" i="94"/>
  <c r="K317" i="94"/>
  <c r="G317" i="94"/>
  <c r="O317" i="94"/>
  <c r="E332" i="95"/>
  <c r="O332" i="95"/>
  <c r="I332" i="95"/>
  <c r="M332" i="95"/>
  <c r="G332" i="95"/>
  <c r="K332" i="95"/>
  <c r="I339" i="96"/>
  <c r="O339" i="96"/>
  <c r="M339" i="96"/>
  <c r="E339" i="96"/>
  <c r="G339" i="96"/>
  <c r="K339" i="96"/>
  <c r="M359" i="97"/>
  <c r="I359" i="97"/>
  <c r="G359" i="97"/>
  <c r="O359" i="97"/>
  <c r="E359" i="97"/>
  <c r="K359" i="97"/>
  <c r="C362" i="97"/>
  <c r="G360" i="97"/>
  <c r="M360" i="97"/>
  <c r="O360" i="97"/>
  <c r="I360" i="97"/>
  <c r="K360" i="97"/>
  <c r="E360" i="97"/>
  <c r="O347" i="95"/>
  <c r="E347" i="95"/>
  <c r="G347" i="95"/>
  <c r="M347" i="95"/>
  <c r="I347" i="95"/>
  <c r="K347" i="95"/>
  <c r="K338" i="62"/>
  <c r="M338" i="62"/>
  <c r="O338" i="62"/>
  <c r="I338" i="62"/>
  <c r="G338" i="62"/>
  <c r="E338" i="62"/>
  <c r="O327" i="96"/>
  <c r="G327" i="96"/>
  <c r="E327" i="96"/>
  <c r="K327" i="96"/>
  <c r="I327" i="96"/>
  <c r="M327" i="96"/>
  <c r="K35" i="96"/>
  <c r="G35" i="96"/>
  <c r="E359" i="62"/>
  <c r="O359" i="62"/>
  <c r="I359" i="62"/>
  <c r="K359" i="62"/>
  <c r="M359" i="62"/>
  <c r="C362" i="62"/>
  <c r="G359" i="62"/>
  <c r="E330" i="96"/>
  <c r="M330" i="96"/>
  <c r="I330" i="96"/>
  <c r="O330" i="96"/>
  <c r="G330" i="96"/>
  <c r="K330" i="96"/>
  <c r="K35" i="93"/>
  <c r="M319" i="97"/>
  <c r="I319" i="97"/>
  <c r="K319" i="97"/>
  <c r="G319" i="97"/>
  <c r="E319" i="97"/>
  <c r="O319" i="97"/>
  <c r="G317" i="95"/>
  <c r="K317" i="95"/>
  <c r="I317" i="95"/>
  <c r="E317" i="95"/>
  <c r="O317" i="95"/>
  <c r="M317" i="95"/>
  <c r="I320" i="94"/>
  <c r="O320" i="94"/>
  <c r="M320" i="94"/>
  <c r="K320" i="94"/>
  <c r="G320" i="94"/>
  <c r="E320" i="94"/>
  <c r="G321" i="96"/>
  <c r="K321" i="96"/>
  <c r="E321" i="96"/>
  <c r="O321" i="96"/>
  <c r="I321" i="96"/>
  <c r="M321" i="96"/>
  <c r="O338" i="93"/>
  <c r="I338" i="93"/>
  <c r="K338" i="93"/>
  <c r="E338" i="93"/>
  <c r="M338" i="93"/>
  <c r="G338" i="93"/>
  <c r="M317" i="93"/>
  <c r="G317" i="93"/>
  <c r="E317" i="93"/>
  <c r="K317" i="93"/>
  <c r="I317" i="93"/>
  <c r="O317" i="93"/>
  <c r="O316" i="93"/>
  <c r="E316" i="93"/>
  <c r="G316" i="93"/>
  <c r="M316" i="93"/>
  <c r="I316" i="93"/>
  <c r="K316" i="93"/>
  <c r="I321" i="95"/>
  <c r="M321" i="95"/>
  <c r="O321" i="95"/>
  <c r="K321" i="95"/>
  <c r="E321" i="95"/>
  <c r="G321" i="95"/>
  <c r="M347" i="97"/>
  <c r="K347" i="97"/>
  <c r="E347" i="97"/>
  <c r="G347" i="97"/>
  <c r="I347" i="97"/>
  <c r="O347" i="97"/>
  <c r="K333" i="95"/>
  <c r="I333" i="95"/>
  <c r="O333" i="95"/>
  <c r="G333" i="95"/>
  <c r="E333" i="95"/>
  <c r="M333" i="95"/>
  <c r="K322" i="93"/>
  <c r="M322" i="93"/>
  <c r="O322" i="93"/>
  <c r="G322" i="93"/>
  <c r="E322" i="93"/>
  <c r="I322" i="93"/>
  <c r="I359" i="93"/>
  <c r="C362" i="93"/>
  <c r="G359" i="93"/>
  <c r="O359" i="93"/>
  <c r="E359" i="93"/>
  <c r="M359" i="93"/>
  <c r="K359" i="93"/>
  <c r="K322" i="94"/>
  <c r="M322" i="94"/>
  <c r="G322" i="94"/>
  <c r="E322" i="94"/>
  <c r="O322" i="94"/>
  <c r="I322" i="94"/>
  <c r="C335" i="94"/>
  <c r="O326" i="94"/>
  <c r="K326" i="94"/>
  <c r="I326" i="94"/>
  <c r="M326" i="94"/>
  <c r="G326" i="94"/>
  <c r="E326" i="94"/>
  <c r="G35" i="94"/>
  <c r="M333" i="96"/>
  <c r="I333" i="96"/>
  <c r="E333" i="96"/>
  <c r="O333" i="96"/>
  <c r="G333" i="96"/>
  <c r="K333" i="96"/>
  <c r="M334" i="96"/>
  <c r="K334" i="96"/>
  <c r="I334" i="96"/>
  <c r="G334" i="96"/>
  <c r="E334" i="96"/>
  <c r="O334" i="96"/>
  <c r="M317" i="97"/>
  <c r="E317" i="97"/>
  <c r="K317" i="97"/>
  <c r="O317" i="97"/>
  <c r="I317" i="97"/>
  <c r="G317" i="97"/>
  <c r="I35" i="97"/>
  <c r="O35" i="97"/>
  <c r="C354" i="98"/>
  <c r="I32" i="98"/>
  <c r="G32" i="98"/>
  <c r="E32" i="98"/>
  <c r="K32" i="98"/>
  <c r="O32" i="98"/>
  <c r="M32" i="98"/>
  <c r="O284" i="98"/>
  <c r="I284" i="98"/>
  <c r="G284" i="98"/>
  <c r="E284" i="98"/>
  <c r="K284" i="98"/>
  <c r="M284" i="98"/>
  <c r="I228" i="98"/>
  <c r="O228" i="98"/>
  <c r="E228" i="98"/>
  <c r="K228" i="98"/>
  <c r="G228" i="98"/>
  <c r="M228" i="98"/>
  <c r="M23" i="98"/>
  <c r="E23" i="98"/>
  <c r="I23" i="98"/>
  <c r="C328" i="98"/>
  <c r="G23" i="98"/>
  <c r="O23" i="98"/>
  <c r="K23" i="98"/>
  <c r="O177" i="98"/>
  <c r="I177" i="98"/>
  <c r="E177" i="98"/>
  <c r="G177" i="98"/>
  <c r="K177" i="98"/>
  <c r="M177" i="98"/>
  <c r="I182" i="98"/>
  <c r="K182" i="98"/>
  <c r="E182" i="98"/>
  <c r="O182" i="98"/>
  <c r="G182" i="98"/>
  <c r="M182" i="98"/>
  <c r="E34" i="98"/>
  <c r="O34" i="98"/>
  <c r="G34" i="98"/>
  <c r="M34" i="98"/>
  <c r="I34" i="98"/>
  <c r="K34" i="98"/>
  <c r="G33" i="98"/>
  <c r="I33" i="98"/>
  <c r="O33" i="98"/>
  <c r="K33" i="98"/>
  <c r="M33" i="98"/>
  <c r="E33" i="98"/>
  <c r="O180" i="98"/>
  <c r="G180" i="98"/>
  <c r="K180" i="98"/>
  <c r="I180" i="98"/>
  <c r="E180" i="98"/>
  <c r="M180" i="98"/>
  <c r="I227" i="98"/>
  <c r="K227" i="98"/>
  <c r="E227" i="98"/>
  <c r="O227" i="98"/>
  <c r="M227" i="98"/>
  <c r="G227" i="98"/>
  <c r="G178" i="98"/>
  <c r="M178" i="98"/>
  <c r="E178" i="98"/>
  <c r="O178" i="98"/>
  <c r="K178" i="98"/>
  <c r="I178" i="98"/>
  <c r="Y131" i="66"/>
  <c r="Y50" i="66"/>
  <c r="U49" i="66"/>
  <c r="Y58" i="66"/>
  <c r="Y57" i="66"/>
  <c r="Y68" i="66"/>
  <c r="Y112" i="66"/>
  <c r="S95" i="66"/>
  <c r="Y71" i="66"/>
  <c r="S98" i="66"/>
  <c r="Y51" i="66"/>
  <c r="Y129" i="66"/>
  <c r="S100" i="66"/>
  <c r="Y107" i="66"/>
  <c r="S212" i="66"/>
  <c r="Y60" i="66"/>
  <c r="Y132" i="66"/>
  <c r="X49" i="66"/>
  <c r="S96" i="66"/>
  <c r="S99" i="66"/>
  <c r="Y109" i="66"/>
  <c r="S94" i="66"/>
  <c r="S121" i="66"/>
  <c r="S101" i="66"/>
  <c r="S97" i="66"/>
  <c r="S214" i="66"/>
  <c r="Y52" i="66"/>
  <c r="Y63" i="66"/>
  <c r="Y72" i="66"/>
  <c r="Y70" i="66"/>
  <c r="Y69" i="66"/>
  <c r="Y62" i="66"/>
  <c r="Y53" i="66"/>
  <c r="Y66" i="66"/>
  <c r="Y55" i="66"/>
  <c r="Y74" i="66"/>
  <c r="Y64" i="66"/>
  <c r="S93" i="66"/>
  <c r="Y54" i="66"/>
  <c r="S217" i="66"/>
  <c r="Y59" i="66"/>
  <c r="S215" i="66"/>
  <c r="V49" i="66"/>
  <c r="Y67" i="66"/>
  <c r="Y61" i="66"/>
  <c r="Y73" i="66"/>
  <c r="Y130" i="66"/>
  <c r="Y65" i="66"/>
  <c r="S213" i="66"/>
  <c r="Y108" i="66"/>
  <c r="Y123" i="66"/>
  <c r="T49" i="66"/>
  <c r="S91" i="66"/>
  <c r="Y56" i="66"/>
  <c r="S216" i="66"/>
  <c r="Y103" i="66"/>
  <c r="S92" i="66"/>
  <c r="W49" i="66"/>
  <c r="G356" i="96" l="1"/>
  <c r="I356" i="97"/>
  <c r="G335" i="94"/>
  <c r="O335" i="94"/>
  <c r="I356" i="96"/>
  <c r="I335" i="94"/>
  <c r="G356" i="97"/>
  <c r="E356" i="97"/>
  <c r="E335" i="94"/>
  <c r="K335" i="94"/>
  <c r="M335" i="94"/>
  <c r="M356" i="97"/>
  <c r="C280" i="62"/>
  <c r="C139" i="62"/>
  <c r="C45" i="62"/>
  <c r="C143" i="62"/>
  <c r="C140" i="62"/>
  <c r="C176" i="98"/>
  <c r="C109" i="96"/>
  <c r="C46" i="62"/>
  <c r="C136" i="62"/>
  <c r="C154" i="98"/>
  <c r="C137" i="62"/>
  <c r="C141" i="62"/>
  <c r="C101" i="98"/>
  <c r="C102" i="98"/>
  <c r="C109" i="95"/>
  <c r="C146" i="62"/>
  <c r="C148" i="98"/>
  <c r="C94" i="98"/>
  <c r="C109" i="94"/>
  <c r="C281" i="62"/>
  <c r="C187" i="98"/>
  <c r="C109" i="93"/>
  <c r="C109" i="97"/>
  <c r="C47" i="62"/>
  <c r="C279" i="62"/>
  <c r="C185" i="62"/>
  <c r="C153" i="98"/>
  <c r="C152" i="98"/>
  <c r="C138" i="62"/>
  <c r="C142" i="62"/>
  <c r="C98" i="98"/>
  <c r="C100" i="98"/>
  <c r="C96" i="98"/>
  <c r="C110" i="98"/>
  <c r="C144" i="62"/>
  <c r="C97" i="98"/>
  <c r="C145" i="62"/>
  <c r="C103" i="98"/>
  <c r="C99" i="98"/>
  <c r="C95" i="98"/>
  <c r="K335" i="95"/>
  <c r="I335" i="95"/>
  <c r="K323" i="93"/>
  <c r="I323" i="93"/>
  <c r="K356" i="95"/>
  <c r="O35" i="98"/>
  <c r="E335" i="93"/>
  <c r="K356" i="94"/>
  <c r="G356" i="94"/>
  <c r="I335" i="97"/>
  <c r="I323" i="96"/>
  <c r="E323" i="97"/>
  <c r="I323" i="97"/>
  <c r="K335" i="96"/>
  <c r="E323" i="94"/>
  <c r="E323" i="95"/>
  <c r="M323" i="95"/>
  <c r="I356" i="93"/>
  <c r="E100" i="62"/>
  <c r="K100" i="62"/>
  <c r="G100" i="62"/>
  <c r="O100" i="62"/>
  <c r="M100" i="62"/>
  <c r="C320" i="62"/>
  <c r="I100" i="62"/>
  <c r="G97" i="62"/>
  <c r="E97" i="62"/>
  <c r="M97" i="62"/>
  <c r="C333" i="62"/>
  <c r="O97" i="62"/>
  <c r="K97" i="62"/>
  <c r="I97" i="62"/>
  <c r="K176" i="94"/>
  <c r="G176" i="94"/>
  <c r="M176" i="94"/>
  <c r="E176" i="94"/>
  <c r="I176" i="94"/>
  <c r="O176" i="94"/>
  <c r="K98" i="62"/>
  <c r="E98" i="62"/>
  <c r="C318" i="62"/>
  <c r="M98" i="62"/>
  <c r="O98" i="62"/>
  <c r="G98" i="62"/>
  <c r="I98" i="62"/>
  <c r="E94" i="62"/>
  <c r="G94" i="62"/>
  <c r="I94" i="62"/>
  <c r="M94" i="62"/>
  <c r="K94" i="62"/>
  <c r="C330" i="62"/>
  <c r="O94" i="62"/>
  <c r="M102" i="62"/>
  <c r="I102" i="62"/>
  <c r="G102" i="62"/>
  <c r="C347" i="62"/>
  <c r="E102" i="62"/>
  <c r="K102" i="62"/>
  <c r="O102" i="62"/>
  <c r="G328" i="98"/>
  <c r="M328" i="98"/>
  <c r="O328" i="98"/>
  <c r="I328" i="98"/>
  <c r="E328" i="98"/>
  <c r="K328" i="98"/>
  <c r="E335" i="95"/>
  <c r="G335" i="95"/>
  <c r="E329" i="98"/>
  <c r="O329" i="98"/>
  <c r="K329" i="98"/>
  <c r="I329" i="98"/>
  <c r="G329" i="98"/>
  <c r="M329" i="98"/>
  <c r="K356" i="97"/>
  <c r="O356" i="97"/>
  <c r="O323" i="93"/>
  <c r="I356" i="95"/>
  <c r="M356" i="95"/>
  <c r="M35" i="98"/>
  <c r="G35" i="98"/>
  <c r="O335" i="93"/>
  <c r="I335" i="93"/>
  <c r="I356" i="94"/>
  <c r="E356" i="94"/>
  <c r="K316" i="98"/>
  <c r="E316" i="98"/>
  <c r="I316" i="98"/>
  <c r="M316" i="98"/>
  <c r="O316" i="98"/>
  <c r="G316" i="98"/>
  <c r="C356" i="98"/>
  <c r="M353" i="98"/>
  <c r="K353" i="98"/>
  <c r="E353" i="98"/>
  <c r="I353" i="98"/>
  <c r="G353" i="98"/>
  <c r="O353" i="98"/>
  <c r="K335" i="97"/>
  <c r="M323" i="96"/>
  <c r="G323" i="96"/>
  <c r="M323" i="97"/>
  <c r="E335" i="96"/>
  <c r="G335" i="96"/>
  <c r="M323" i="94"/>
  <c r="K323" i="94"/>
  <c r="K323" i="95"/>
  <c r="G323" i="95"/>
  <c r="E356" i="93"/>
  <c r="O356" i="93"/>
  <c r="G176" i="95"/>
  <c r="M176" i="95"/>
  <c r="I176" i="95"/>
  <c r="K176" i="95"/>
  <c r="E176" i="95"/>
  <c r="O176" i="95"/>
  <c r="C331" i="62"/>
  <c r="E95" i="62"/>
  <c r="M95" i="62"/>
  <c r="G95" i="62"/>
  <c r="O95" i="62"/>
  <c r="K95" i="62"/>
  <c r="I95" i="62"/>
  <c r="E151" i="98"/>
  <c r="K151" i="98"/>
  <c r="O151" i="98"/>
  <c r="M151" i="98"/>
  <c r="G151" i="98"/>
  <c r="I151" i="98"/>
  <c r="E110" i="62"/>
  <c r="O110" i="62"/>
  <c r="I110" i="62"/>
  <c r="M110" i="62"/>
  <c r="K110" i="62"/>
  <c r="G110" i="62"/>
  <c r="C341" i="62"/>
  <c r="G187" i="62"/>
  <c r="O187" i="62"/>
  <c r="I187" i="62"/>
  <c r="K187" i="62"/>
  <c r="E187" i="62"/>
  <c r="M187" i="62"/>
  <c r="C332" i="62"/>
  <c r="M96" i="62"/>
  <c r="K96" i="62"/>
  <c r="I96" i="62"/>
  <c r="G96" i="62"/>
  <c r="E96" i="62"/>
  <c r="O96" i="62"/>
  <c r="M335" i="95"/>
  <c r="M339" i="98"/>
  <c r="O339" i="98"/>
  <c r="I339" i="98"/>
  <c r="G339" i="98"/>
  <c r="E339" i="98"/>
  <c r="K339" i="98"/>
  <c r="M323" i="93"/>
  <c r="E323" i="93"/>
  <c r="O356" i="95"/>
  <c r="M327" i="98"/>
  <c r="I327" i="98"/>
  <c r="G327" i="98"/>
  <c r="K327" i="98"/>
  <c r="E327" i="98"/>
  <c r="O327" i="98"/>
  <c r="I315" i="98"/>
  <c r="E315" i="98"/>
  <c r="K315" i="98"/>
  <c r="O315" i="98"/>
  <c r="M315" i="98"/>
  <c r="G315" i="98"/>
  <c r="I35" i="98"/>
  <c r="G335" i="93"/>
  <c r="O317" i="98"/>
  <c r="I317" i="98"/>
  <c r="M317" i="98"/>
  <c r="E317" i="98"/>
  <c r="G317" i="98"/>
  <c r="K317" i="98"/>
  <c r="E346" i="98"/>
  <c r="K346" i="98"/>
  <c r="G346" i="98"/>
  <c r="O346" i="98"/>
  <c r="I346" i="98"/>
  <c r="M346" i="98"/>
  <c r="G335" i="97"/>
  <c r="O335" i="97"/>
  <c r="E323" i="96"/>
  <c r="O323" i="97"/>
  <c r="G323" i="97"/>
  <c r="O335" i="96"/>
  <c r="M335" i="96"/>
  <c r="I323" i="94"/>
  <c r="I323" i="95"/>
  <c r="K356" i="93"/>
  <c r="M356" i="93"/>
  <c r="M176" i="62"/>
  <c r="O176" i="62"/>
  <c r="G176" i="62"/>
  <c r="E176" i="62"/>
  <c r="I176" i="62"/>
  <c r="K176" i="62"/>
  <c r="O181" i="98"/>
  <c r="I181" i="98"/>
  <c r="E181" i="98"/>
  <c r="K181" i="98"/>
  <c r="G181" i="98"/>
  <c r="M181" i="98"/>
  <c r="G153" i="62"/>
  <c r="E153" i="62"/>
  <c r="M153" i="62"/>
  <c r="O153" i="62"/>
  <c r="K153" i="62"/>
  <c r="I153" i="62"/>
  <c r="M103" i="62"/>
  <c r="G103" i="62"/>
  <c r="O103" i="62"/>
  <c r="K103" i="62"/>
  <c r="E103" i="62"/>
  <c r="C348" i="62"/>
  <c r="I103" i="62"/>
  <c r="K176" i="97"/>
  <c r="I176" i="97"/>
  <c r="G176" i="97"/>
  <c r="O176" i="97"/>
  <c r="E176" i="97"/>
  <c r="M176" i="97"/>
  <c r="O154" i="62"/>
  <c r="G154" i="62"/>
  <c r="E154" i="62"/>
  <c r="K154" i="62"/>
  <c r="M154" i="62"/>
  <c r="I154" i="62"/>
  <c r="O354" i="98"/>
  <c r="K354" i="98"/>
  <c r="M354" i="98"/>
  <c r="I354" i="98"/>
  <c r="E354" i="98"/>
  <c r="G354" i="98"/>
  <c r="O335" i="95"/>
  <c r="G323" i="93"/>
  <c r="G356" i="95"/>
  <c r="E356" i="95"/>
  <c r="I359" i="98"/>
  <c r="O359" i="98"/>
  <c r="G359" i="98"/>
  <c r="M359" i="98"/>
  <c r="C362" i="98"/>
  <c r="E359" i="98"/>
  <c r="K359" i="98"/>
  <c r="M360" i="98"/>
  <c r="O360" i="98"/>
  <c r="G360" i="98"/>
  <c r="E360" i="98"/>
  <c r="I360" i="98"/>
  <c r="K360" i="98"/>
  <c r="G326" i="98"/>
  <c r="K326" i="98"/>
  <c r="I326" i="98"/>
  <c r="O326" i="98"/>
  <c r="E326" i="98"/>
  <c r="M326" i="98"/>
  <c r="K35" i="98"/>
  <c r="M335" i="93"/>
  <c r="K335" i="93"/>
  <c r="M356" i="94"/>
  <c r="O356" i="94"/>
  <c r="M335" i="97"/>
  <c r="E335" i="97"/>
  <c r="O323" i="96"/>
  <c r="K323" i="96"/>
  <c r="K323" i="97"/>
  <c r="I335" i="96"/>
  <c r="G323" i="94"/>
  <c r="O323" i="94"/>
  <c r="O323" i="95"/>
  <c r="G356" i="93"/>
  <c r="E99" i="62"/>
  <c r="C319" i="62"/>
  <c r="M99" i="62"/>
  <c r="G99" i="62"/>
  <c r="K99" i="62"/>
  <c r="I99" i="62"/>
  <c r="O99" i="62"/>
  <c r="K148" i="62"/>
  <c r="O148" i="62"/>
  <c r="I148" i="62"/>
  <c r="M148" i="62"/>
  <c r="G148" i="62"/>
  <c r="E148" i="62"/>
  <c r="M176" i="93"/>
  <c r="O176" i="93"/>
  <c r="E176" i="93"/>
  <c r="I176" i="93"/>
  <c r="G176" i="93"/>
  <c r="K176" i="93"/>
  <c r="K101" i="62"/>
  <c r="I101" i="62"/>
  <c r="G101" i="62"/>
  <c r="C321" i="62"/>
  <c r="E101" i="62"/>
  <c r="M101" i="62"/>
  <c r="O101" i="62"/>
  <c r="E176" i="96"/>
  <c r="M176" i="96"/>
  <c r="O176" i="96"/>
  <c r="G176" i="96"/>
  <c r="I176" i="96"/>
  <c r="K176" i="96"/>
  <c r="K152" i="62"/>
  <c r="I152" i="62"/>
  <c r="G152" i="62"/>
  <c r="M152" i="62"/>
  <c r="E152" i="62"/>
  <c r="O152" i="62"/>
  <c r="Y216" i="66"/>
  <c r="S133" i="66"/>
  <c r="Y94" i="66"/>
  <c r="Y100" i="66"/>
  <c r="Y95" i="66"/>
  <c r="Y98" i="66"/>
  <c r="Y93" i="66"/>
  <c r="Y212" i="66"/>
  <c r="S153" i="66"/>
  <c r="Y217" i="66"/>
  <c r="Y96" i="66"/>
  <c r="Y213" i="66"/>
  <c r="S137" i="66"/>
  <c r="S139" i="66"/>
  <c r="Y214" i="66"/>
  <c r="Y92" i="66"/>
  <c r="Y121" i="66"/>
  <c r="Y101" i="66"/>
  <c r="S138" i="66"/>
  <c r="Y97" i="66"/>
  <c r="Y215" i="66"/>
  <c r="Y99" i="66"/>
  <c r="C281" i="98" l="1"/>
  <c r="C196" i="62"/>
  <c r="C142" i="98"/>
  <c r="C140" i="98"/>
  <c r="C146" i="98"/>
  <c r="C185" i="98"/>
  <c r="C143" i="98"/>
  <c r="C280" i="98"/>
  <c r="C47" i="98"/>
  <c r="C279" i="98"/>
  <c r="C217" i="62"/>
  <c r="C141" i="98"/>
  <c r="C139" i="98"/>
  <c r="C194" i="62"/>
  <c r="C138" i="98"/>
  <c r="C137" i="98"/>
  <c r="C45" i="98"/>
  <c r="C46" i="98"/>
  <c r="C195" i="62"/>
  <c r="C144" i="98"/>
  <c r="C145" i="98"/>
  <c r="K331" i="62"/>
  <c r="E331" i="62"/>
  <c r="I331" i="62"/>
  <c r="M331" i="62"/>
  <c r="O331" i="62"/>
  <c r="G331" i="62"/>
  <c r="O347" i="62"/>
  <c r="G347" i="62"/>
  <c r="I347" i="62"/>
  <c r="K347" i="62"/>
  <c r="M347" i="62"/>
  <c r="E347" i="62"/>
  <c r="C350" i="62"/>
  <c r="M320" i="62"/>
  <c r="K320" i="62"/>
  <c r="I320" i="62"/>
  <c r="E320" i="62"/>
  <c r="G320" i="62"/>
  <c r="O320" i="62"/>
  <c r="O95" i="98"/>
  <c r="G95" i="98"/>
  <c r="I95" i="98"/>
  <c r="K95" i="98"/>
  <c r="M95" i="98"/>
  <c r="C331" i="98"/>
  <c r="E95" i="98"/>
  <c r="I97" i="98"/>
  <c r="C333" i="98"/>
  <c r="O97" i="98"/>
  <c r="M97" i="98"/>
  <c r="G97" i="98"/>
  <c r="E97" i="98"/>
  <c r="K97" i="98"/>
  <c r="M100" i="98"/>
  <c r="C320" i="98"/>
  <c r="I100" i="98"/>
  <c r="E100" i="98"/>
  <c r="G100" i="98"/>
  <c r="O100" i="98"/>
  <c r="K100" i="98"/>
  <c r="K152" i="98"/>
  <c r="G152" i="98"/>
  <c r="O152" i="98"/>
  <c r="E152" i="98"/>
  <c r="M152" i="98"/>
  <c r="I152" i="98"/>
  <c r="K47" i="62"/>
  <c r="M47" i="62"/>
  <c r="I47" i="62"/>
  <c r="G47" i="62"/>
  <c r="E47" i="62"/>
  <c r="O47" i="62"/>
  <c r="E281" i="62"/>
  <c r="G281" i="62"/>
  <c r="K281" i="62"/>
  <c r="O281" i="62"/>
  <c r="I281" i="62"/>
  <c r="M281" i="62"/>
  <c r="G146" i="62"/>
  <c r="K146" i="62"/>
  <c r="E146" i="62"/>
  <c r="I146" i="62"/>
  <c r="O146" i="62"/>
  <c r="M146" i="62"/>
  <c r="M141" i="62"/>
  <c r="K141" i="62"/>
  <c r="I141" i="62"/>
  <c r="E141" i="62"/>
  <c r="G141" i="62"/>
  <c r="O141" i="62"/>
  <c r="G46" i="62"/>
  <c r="O46" i="62"/>
  <c r="M46" i="62"/>
  <c r="I46" i="62"/>
  <c r="E46" i="62"/>
  <c r="K46" i="62"/>
  <c r="I143" i="62"/>
  <c r="M143" i="62"/>
  <c r="E143" i="62"/>
  <c r="K143" i="62"/>
  <c r="G143" i="62"/>
  <c r="O143" i="62"/>
  <c r="E341" i="62"/>
  <c r="I341" i="62"/>
  <c r="K341" i="62"/>
  <c r="M341" i="62"/>
  <c r="G341" i="62"/>
  <c r="O341" i="62"/>
  <c r="O330" i="62"/>
  <c r="I330" i="62"/>
  <c r="G330" i="62"/>
  <c r="M330" i="62"/>
  <c r="K330" i="62"/>
  <c r="E330" i="62"/>
  <c r="C335" i="62"/>
  <c r="M99" i="98"/>
  <c r="C319" i="98"/>
  <c r="K99" i="98"/>
  <c r="I99" i="98"/>
  <c r="E99" i="98"/>
  <c r="O99" i="98"/>
  <c r="G99" i="98"/>
  <c r="G144" i="62"/>
  <c r="I144" i="62"/>
  <c r="O144" i="62"/>
  <c r="M144" i="62"/>
  <c r="K144" i="62"/>
  <c r="E144" i="62"/>
  <c r="G98" i="98"/>
  <c r="I98" i="98"/>
  <c r="E98" i="98"/>
  <c r="O98" i="98"/>
  <c r="M98" i="98"/>
  <c r="K98" i="98"/>
  <c r="C318" i="98"/>
  <c r="O153" i="98"/>
  <c r="G153" i="98"/>
  <c r="I153" i="98"/>
  <c r="E153" i="98"/>
  <c r="M153" i="98"/>
  <c r="K153" i="98"/>
  <c r="K109" i="97"/>
  <c r="G109" i="97"/>
  <c r="I109" i="97"/>
  <c r="C340" i="97"/>
  <c r="O109" i="97"/>
  <c r="E109" i="97"/>
  <c r="M109" i="97"/>
  <c r="K109" i="94"/>
  <c r="C340" i="94"/>
  <c r="E109" i="94"/>
  <c r="M109" i="94"/>
  <c r="G109" i="94"/>
  <c r="O109" i="94"/>
  <c r="I109" i="94"/>
  <c r="E109" i="95"/>
  <c r="G109" i="95"/>
  <c r="I109" i="95"/>
  <c r="C340" i="95"/>
  <c r="O109" i="95"/>
  <c r="M109" i="95"/>
  <c r="K109" i="95"/>
  <c r="K137" i="62"/>
  <c r="M137" i="62"/>
  <c r="O137" i="62"/>
  <c r="I137" i="62"/>
  <c r="G137" i="62"/>
  <c r="E137" i="62"/>
  <c r="M109" i="96"/>
  <c r="C340" i="96"/>
  <c r="I109" i="96"/>
  <c r="G109" i="96"/>
  <c r="K109" i="96"/>
  <c r="E109" i="96"/>
  <c r="O109" i="96"/>
  <c r="E45" i="62"/>
  <c r="O45" i="62"/>
  <c r="I45" i="62"/>
  <c r="G45" i="62"/>
  <c r="K45" i="62"/>
  <c r="M45" i="62"/>
  <c r="K321" i="62"/>
  <c r="E321" i="62"/>
  <c r="I321" i="62"/>
  <c r="M321" i="62"/>
  <c r="G321" i="62"/>
  <c r="O321" i="62"/>
  <c r="M332" i="62"/>
  <c r="K332" i="62"/>
  <c r="O332" i="62"/>
  <c r="I332" i="62"/>
  <c r="E332" i="62"/>
  <c r="G332" i="62"/>
  <c r="E103" i="98"/>
  <c r="M103" i="98"/>
  <c r="I103" i="98"/>
  <c r="C348" i="98"/>
  <c r="K103" i="98"/>
  <c r="G103" i="98"/>
  <c r="O103" i="98"/>
  <c r="G110" i="98"/>
  <c r="K110" i="98"/>
  <c r="E110" i="98"/>
  <c r="I110" i="98"/>
  <c r="M110" i="98"/>
  <c r="C341" i="98"/>
  <c r="O110" i="98"/>
  <c r="M142" i="62"/>
  <c r="K142" i="62"/>
  <c r="O142" i="62"/>
  <c r="E142" i="62"/>
  <c r="I142" i="62"/>
  <c r="G142" i="62"/>
  <c r="G185" i="62"/>
  <c r="O185" i="62"/>
  <c r="K185" i="62"/>
  <c r="E185" i="62"/>
  <c r="I185" i="62"/>
  <c r="M185" i="62"/>
  <c r="C340" i="93"/>
  <c r="G109" i="93"/>
  <c r="E109" i="93"/>
  <c r="O109" i="93"/>
  <c r="M109" i="93"/>
  <c r="I109" i="93"/>
  <c r="K109" i="93"/>
  <c r="E94" i="98"/>
  <c r="C330" i="98"/>
  <c r="I94" i="98"/>
  <c r="K94" i="98"/>
  <c r="M94" i="98"/>
  <c r="G94" i="98"/>
  <c r="O94" i="98"/>
  <c r="O102" i="98"/>
  <c r="E102" i="98"/>
  <c r="M102" i="98"/>
  <c r="K102" i="98"/>
  <c r="C347" i="98"/>
  <c r="I102" i="98"/>
  <c r="G102" i="98"/>
  <c r="E154" i="98"/>
  <c r="G154" i="98"/>
  <c r="I154" i="98"/>
  <c r="M154" i="98"/>
  <c r="O154" i="98"/>
  <c r="K154" i="98"/>
  <c r="E176" i="98"/>
  <c r="I176" i="98"/>
  <c r="K176" i="98"/>
  <c r="O176" i="98"/>
  <c r="G176" i="98"/>
  <c r="M176" i="98"/>
  <c r="E139" i="62"/>
  <c r="K139" i="62"/>
  <c r="O139" i="62"/>
  <c r="I139" i="62"/>
  <c r="G139" i="62"/>
  <c r="M139" i="62"/>
  <c r="E319" i="62"/>
  <c r="K319" i="62"/>
  <c r="O319" i="62"/>
  <c r="I319" i="62"/>
  <c r="G319" i="62"/>
  <c r="M319" i="62"/>
  <c r="K348" i="62"/>
  <c r="E348" i="62"/>
  <c r="G348" i="62"/>
  <c r="I348" i="62"/>
  <c r="M348" i="62"/>
  <c r="O348" i="62"/>
  <c r="O318" i="62"/>
  <c r="E318" i="62"/>
  <c r="M318" i="62"/>
  <c r="K318" i="62"/>
  <c r="G318" i="62"/>
  <c r="I318" i="62"/>
  <c r="C323" i="62"/>
  <c r="K333" i="62"/>
  <c r="M333" i="62"/>
  <c r="G333" i="62"/>
  <c r="I333" i="62"/>
  <c r="O333" i="62"/>
  <c r="E333" i="62"/>
  <c r="I145" i="62"/>
  <c r="O145" i="62"/>
  <c r="M145" i="62"/>
  <c r="E145" i="62"/>
  <c r="K145" i="62"/>
  <c r="G145" i="62"/>
  <c r="K96" i="98"/>
  <c r="E96" i="98"/>
  <c r="I96" i="98"/>
  <c r="G96" i="98"/>
  <c r="O96" i="98"/>
  <c r="M96" i="98"/>
  <c r="C332" i="98"/>
  <c r="M138" i="62"/>
  <c r="G138" i="62"/>
  <c r="I138" i="62"/>
  <c r="K138" i="62"/>
  <c r="E138" i="62"/>
  <c r="O138" i="62"/>
  <c r="M279" i="62"/>
  <c r="K279" i="62"/>
  <c r="O279" i="62"/>
  <c r="G279" i="62"/>
  <c r="E279" i="62"/>
  <c r="I279" i="62"/>
  <c r="M187" i="98"/>
  <c r="O187" i="98"/>
  <c r="E187" i="98"/>
  <c r="G187" i="98"/>
  <c r="I187" i="98"/>
  <c r="K187" i="98"/>
  <c r="O148" i="98"/>
  <c r="M148" i="98"/>
  <c r="I148" i="98"/>
  <c r="E148" i="98"/>
  <c r="G148" i="98"/>
  <c r="K148" i="98"/>
  <c r="M101" i="98"/>
  <c r="C321" i="98"/>
  <c r="I101" i="98"/>
  <c r="O101" i="98"/>
  <c r="E101" i="98"/>
  <c r="G101" i="98"/>
  <c r="K101" i="98"/>
  <c r="G136" i="62"/>
  <c r="M136" i="62"/>
  <c r="K136" i="62"/>
  <c r="E136" i="62"/>
  <c r="I136" i="62"/>
  <c r="O136" i="62"/>
  <c r="I140" i="62"/>
  <c r="O140" i="62"/>
  <c r="M140" i="62"/>
  <c r="G140" i="62"/>
  <c r="E140" i="62"/>
  <c r="K140" i="62"/>
  <c r="E280" i="62"/>
  <c r="O280" i="62"/>
  <c r="M280" i="62"/>
  <c r="K280" i="62"/>
  <c r="I280" i="62"/>
  <c r="G280" i="62"/>
  <c r="T202" i="66"/>
  <c r="S196" i="66"/>
  <c r="S209" i="66"/>
  <c r="T201" i="66"/>
  <c r="Y133" i="66"/>
  <c r="T209" i="66"/>
  <c r="S193" i="66"/>
  <c r="S194" i="66"/>
  <c r="S191" i="66"/>
  <c r="Y138" i="66"/>
  <c r="T44" i="66"/>
  <c r="S126" i="66"/>
  <c r="T204" i="66"/>
  <c r="T192" i="66"/>
  <c r="Y137" i="66"/>
  <c r="T197" i="66"/>
  <c r="T10" i="66"/>
  <c r="T127" i="66"/>
  <c r="T199" i="66"/>
  <c r="T205" i="66"/>
  <c r="T126" i="66"/>
  <c r="Y139" i="66"/>
  <c r="S201" i="66"/>
  <c r="S208" i="66"/>
  <c r="T198" i="66"/>
  <c r="T193" i="66"/>
  <c r="S199" i="66"/>
  <c r="S128" i="66"/>
  <c r="S200" i="66"/>
  <c r="S202" i="66"/>
  <c r="T195" i="66"/>
  <c r="S127" i="66"/>
  <c r="S204" i="66"/>
  <c r="S203" i="66"/>
  <c r="T191" i="66"/>
  <c r="S45" i="66"/>
  <c r="T207" i="66"/>
  <c r="Y153" i="66"/>
  <c r="T208" i="66"/>
  <c r="T200" i="66"/>
  <c r="T203" i="66"/>
  <c r="T128" i="66"/>
  <c r="S198" i="66"/>
  <c r="S205" i="66"/>
  <c r="S10" i="66"/>
  <c r="T45" i="66"/>
  <c r="S44" i="66"/>
  <c r="S206" i="66"/>
  <c r="S207" i="66"/>
  <c r="T206" i="66"/>
  <c r="S192" i="66"/>
  <c r="T196" i="66"/>
  <c r="T194" i="66"/>
  <c r="T190" i="66"/>
  <c r="C258" i="62" l="1"/>
  <c r="C263" i="93"/>
  <c r="C265" i="93"/>
  <c r="C274" i="93"/>
  <c r="C273" i="93"/>
  <c r="C71" i="62"/>
  <c r="C261" i="93"/>
  <c r="C272" i="62"/>
  <c r="C271" i="62"/>
  <c r="C267" i="93"/>
  <c r="C263" i="62"/>
  <c r="C268" i="62"/>
  <c r="C257" i="93"/>
  <c r="C196" i="98"/>
  <c r="C266" i="93"/>
  <c r="C260" i="93"/>
  <c r="C264" i="93"/>
  <c r="C258" i="93"/>
  <c r="C267" i="62"/>
  <c r="C273" i="62"/>
  <c r="C71" i="93"/>
  <c r="C266" i="62"/>
  <c r="C269" i="62"/>
  <c r="C270" i="93"/>
  <c r="C268" i="93"/>
  <c r="C276" i="62"/>
  <c r="C259" i="93"/>
  <c r="C262" i="93"/>
  <c r="C270" i="62"/>
  <c r="C195" i="98"/>
  <c r="C12" i="93"/>
  <c r="C259" i="62"/>
  <c r="C275" i="62"/>
  <c r="C271" i="93"/>
  <c r="C72" i="62"/>
  <c r="C72" i="93"/>
  <c r="C12" i="62"/>
  <c r="C272" i="93"/>
  <c r="C275" i="93"/>
  <c r="C274" i="62"/>
  <c r="C269" i="93"/>
  <c r="C260" i="62"/>
  <c r="C261" i="62"/>
  <c r="C265" i="62"/>
  <c r="C194" i="98"/>
  <c r="C217" i="98"/>
  <c r="M347" i="98"/>
  <c r="K347" i="98"/>
  <c r="O347" i="98"/>
  <c r="E347" i="98"/>
  <c r="I347" i="98"/>
  <c r="G347" i="98"/>
  <c r="C350" i="98"/>
  <c r="M341" i="98"/>
  <c r="E341" i="98"/>
  <c r="I341" i="98"/>
  <c r="K341" i="98"/>
  <c r="G341" i="98"/>
  <c r="O341" i="98"/>
  <c r="O331" i="98"/>
  <c r="I331" i="98"/>
  <c r="E331" i="98"/>
  <c r="G331" i="98"/>
  <c r="K331" i="98"/>
  <c r="M331" i="98"/>
  <c r="O144" i="98"/>
  <c r="M144" i="98"/>
  <c r="G144" i="98"/>
  <c r="K144" i="98"/>
  <c r="E144" i="98"/>
  <c r="I144" i="98"/>
  <c r="K137" i="98"/>
  <c r="G137" i="98"/>
  <c r="O137" i="98"/>
  <c r="I137" i="98"/>
  <c r="E137" i="98"/>
  <c r="M137" i="98"/>
  <c r="I141" i="98"/>
  <c r="G141" i="98"/>
  <c r="M141" i="98"/>
  <c r="K141" i="98"/>
  <c r="E141" i="98"/>
  <c r="O141" i="98"/>
  <c r="I280" i="98"/>
  <c r="K280" i="98"/>
  <c r="G280" i="98"/>
  <c r="E280" i="98"/>
  <c r="O280" i="98"/>
  <c r="M280" i="98"/>
  <c r="G140" i="98"/>
  <c r="I140" i="98"/>
  <c r="O140" i="98"/>
  <c r="K140" i="98"/>
  <c r="M140" i="98"/>
  <c r="E140" i="98"/>
  <c r="G332" i="98"/>
  <c r="I332" i="98"/>
  <c r="K332" i="98"/>
  <c r="O332" i="98"/>
  <c r="M332" i="98"/>
  <c r="E332" i="98"/>
  <c r="O348" i="98"/>
  <c r="E348" i="98"/>
  <c r="I348" i="98"/>
  <c r="G348" i="98"/>
  <c r="M348" i="98"/>
  <c r="K348" i="98"/>
  <c r="E340" i="95"/>
  <c r="G340" i="95"/>
  <c r="K340" i="95"/>
  <c r="M340" i="95"/>
  <c r="O340" i="95"/>
  <c r="I340" i="95"/>
  <c r="O318" i="98"/>
  <c r="M318" i="98"/>
  <c r="I318" i="98"/>
  <c r="G318" i="98"/>
  <c r="K318" i="98"/>
  <c r="E318" i="98"/>
  <c r="C323" i="98"/>
  <c r="I333" i="98"/>
  <c r="E333" i="98"/>
  <c r="G333" i="98"/>
  <c r="O333" i="98"/>
  <c r="K333" i="98"/>
  <c r="M333" i="98"/>
  <c r="M195" i="62"/>
  <c r="E195" i="62"/>
  <c r="K195" i="62"/>
  <c r="I195" i="62"/>
  <c r="O195" i="62"/>
  <c r="G195" i="62"/>
  <c r="C322" i="62"/>
  <c r="O138" i="98"/>
  <c r="G138" i="98"/>
  <c r="I138" i="98"/>
  <c r="M138" i="98"/>
  <c r="E138" i="98"/>
  <c r="K138" i="98"/>
  <c r="O217" i="62"/>
  <c r="I217" i="62"/>
  <c r="G217" i="62"/>
  <c r="E217" i="62"/>
  <c r="K217" i="62"/>
  <c r="M217" i="62"/>
  <c r="E143" i="98"/>
  <c r="O143" i="98"/>
  <c r="G143" i="98"/>
  <c r="I143" i="98"/>
  <c r="K143" i="98"/>
  <c r="M143" i="98"/>
  <c r="O142" i="98"/>
  <c r="G142" i="98"/>
  <c r="K142" i="98"/>
  <c r="I142" i="98"/>
  <c r="M142" i="98"/>
  <c r="E142" i="98"/>
  <c r="E330" i="98"/>
  <c r="M330" i="98"/>
  <c r="G330" i="98"/>
  <c r="I330" i="98"/>
  <c r="K330" i="98"/>
  <c r="O330" i="98"/>
  <c r="C335" i="98"/>
  <c r="M340" i="93"/>
  <c r="K340" i="93"/>
  <c r="I340" i="93"/>
  <c r="E340" i="93"/>
  <c r="G340" i="93"/>
  <c r="O340" i="93"/>
  <c r="C343" i="93"/>
  <c r="E340" i="96"/>
  <c r="O340" i="96"/>
  <c r="K340" i="96"/>
  <c r="M340" i="96"/>
  <c r="G340" i="96"/>
  <c r="I340" i="96"/>
  <c r="M340" i="94"/>
  <c r="E340" i="94"/>
  <c r="G340" i="94"/>
  <c r="O340" i="94"/>
  <c r="K340" i="94"/>
  <c r="I340" i="94"/>
  <c r="K320" i="98"/>
  <c r="G320" i="98"/>
  <c r="O320" i="98"/>
  <c r="I320" i="98"/>
  <c r="M320" i="98"/>
  <c r="E320" i="98"/>
  <c r="O46" i="98"/>
  <c r="G46" i="98"/>
  <c r="I46" i="98"/>
  <c r="K46" i="98"/>
  <c r="E46" i="98"/>
  <c r="M46" i="98"/>
  <c r="K194" i="62"/>
  <c r="G194" i="62"/>
  <c r="M194" i="62"/>
  <c r="C334" i="62"/>
  <c r="O194" i="62"/>
  <c r="E194" i="62"/>
  <c r="I194" i="62"/>
  <c r="O279" i="98"/>
  <c r="K279" i="98"/>
  <c r="E279" i="98"/>
  <c r="G279" i="98"/>
  <c r="I279" i="98"/>
  <c r="M279" i="98"/>
  <c r="M185" i="98"/>
  <c r="O185" i="98"/>
  <c r="I185" i="98"/>
  <c r="E185" i="98"/>
  <c r="G185" i="98"/>
  <c r="K185" i="98"/>
  <c r="C355" i="62"/>
  <c r="G196" i="62"/>
  <c r="I196" i="62"/>
  <c r="M196" i="62"/>
  <c r="K196" i="62"/>
  <c r="O196" i="62"/>
  <c r="E196" i="62"/>
  <c r="O321" i="98"/>
  <c r="E321" i="98"/>
  <c r="I321" i="98"/>
  <c r="M321" i="98"/>
  <c r="G321" i="98"/>
  <c r="K321" i="98"/>
  <c r="E340" i="97"/>
  <c r="K340" i="97"/>
  <c r="G340" i="97"/>
  <c r="M340" i="97"/>
  <c r="I340" i="97"/>
  <c r="O340" i="97"/>
  <c r="G319" i="98"/>
  <c r="M319" i="98"/>
  <c r="E319" i="98"/>
  <c r="I319" i="98"/>
  <c r="O319" i="98"/>
  <c r="K319" i="98"/>
  <c r="M145" i="98"/>
  <c r="O145" i="98"/>
  <c r="G145" i="98"/>
  <c r="I145" i="98"/>
  <c r="E145" i="98"/>
  <c r="K145" i="98"/>
  <c r="K45" i="98"/>
  <c r="G45" i="98"/>
  <c r="O45" i="98"/>
  <c r="E45" i="98"/>
  <c r="M45" i="98"/>
  <c r="I45" i="98"/>
  <c r="I139" i="98"/>
  <c r="E139" i="98"/>
  <c r="O139" i="98"/>
  <c r="K139" i="98"/>
  <c r="M139" i="98"/>
  <c r="G139" i="98"/>
  <c r="M47" i="98"/>
  <c r="O47" i="98"/>
  <c r="K47" i="98"/>
  <c r="I47" i="98"/>
  <c r="G47" i="98"/>
  <c r="E47" i="98"/>
  <c r="K146" i="98"/>
  <c r="G146" i="98"/>
  <c r="E146" i="98"/>
  <c r="I146" i="98"/>
  <c r="M146" i="98"/>
  <c r="O146" i="98"/>
  <c r="I281" i="98"/>
  <c r="O281" i="98"/>
  <c r="K281" i="98"/>
  <c r="M281" i="98"/>
  <c r="G281" i="98"/>
  <c r="E281" i="98"/>
  <c r="Y199" i="66"/>
  <c r="W82" i="66"/>
  <c r="S197" i="66"/>
  <c r="Y200" i="66"/>
  <c r="Y191" i="66"/>
  <c r="Y198" i="66"/>
  <c r="Y44" i="66"/>
  <c r="Y207" i="66"/>
  <c r="X80" i="66"/>
  <c r="S82" i="66"/>
  <c r="U79" i="66"/>
  <c r="Y201" i="66"/>
  <c r="Y203" i="66"/>
  <c r="Y192" i="66"/>
  <c r="T82" i="66"/>
  <c r="V81" i="66"/>
  <c r="Y208" i="66"/>
  <c r="S195" i="66"/>
  <c r="W81" i="66"/>
  <c r="Y45" i="66"/>
  <c r="Y126" i="66"/>
  <c r="Y193" i="66"/>
  <c r="Y127" i="66"/>
  <c r="W80" i="66"/>
  <c r="X81" i="66"/>
  <c r="Y194" i="66"/>
  <c r="S167" i="66"/>
  <c r="V82" i="66"/>
  <c r="Y196" i="66"/>
  <c r="S81" i="66"/>
  <c r="Y205" i="66"/>
  <c r="X82" i="66"/>
  <c r="U81" i="66"/>
  <c r="V79" i="66"/>
  <c r="X79" i="66"/>
  <c r="S49" i="66"/>
  <c r="W79" i="66"/>
  <c r="T81" i="66"/>
  <c r="U82" i="66"/>
  <c r="Y204" i="66"/>
  <c r="V80" i="66"/>
  <c r="Y128" i="66"/>
  <c r="Y209" i="66"/>
  <c r="Y10" i="66"/>
  <c r="T167" i="66"/>
  <c r="U80" i="66"/>
  <c r="Y202" i="66"/>
  <c r="Y206" i="66"/>
  <c r="C260" i="98" l="1"/>
  <c r="C12" i="98"/>
  <c r="C263" i="98"/>
  <c r="C273" i="98"/>
  <c r="C104" i="95"/>
  <c r="C105" i="96"/>
  <c r="C266" i="98"/>
  <c r="C265" i="98"/>
  <c r="C276" i="98"/>
  <c r="C275" i="98"/>
  <c r="C274" i="98"/>
  <c r="C267" i="98"/>
  <c r="C105" i="62"/>
  <c r="C104" i="97"/>
  <c r="C105" i="94"/>
  <c r="C221" i="62"/>
  <c r="C258" i="98"/>
  <c r="C104" i="94"/>
  <c r="C105" i="97"/>
  <c r="C221" i="93"/>
  <c r="C271" i="98"/>
  <c r="C104" i="96"/>
  <c r="C262" i="62"/>
  <c r="C270" i="98"/>
  <c r="C268" i="98"/>
  <c r="C71" i="98"/>
  <c r="C72" i="98"/>
  <c r="C105" i="95"/>
  <c r="C269" i="98"/>
  <c r="C259" i="98"/>
  <c r="C261" i="98"/>
  <c r="C272" i="98"/>
  <c r="C104" i="62"/>
  <c r="C104" i="93"/>
  <c r="C105" i="93"/>
  <c r="C109" i="62"/>
  <c r="C264" i="62"/>
  <c r="K265" i="62"/>
  <c r="O265" i="62"/>
  <c r="E265" i="62"/>
  <c r="G265" i="62"/>
  <c r="I265" i="62"/>
  <c r="M265" i="62"/>
  <c r="O274" i="62"/>
  <c r="M274" i="62"/>
  <c r="G274" i="62"/>
  <c r="I274" i="62"/>
  <c r="E274" i="62"/>
  <c r="K274" i="62"/>
  <c r="I259" i="62"/>
  <c r="E259" i="62"/>
  <c r="O259" i="62"/>
  <c r="G259" i="62"/>
  <c r="M259" i="62"/>
  <c r="K259" i="62"/>
  <c r="K262" i="93"/>
  <c r="G262" i="93"/>
  <c r="O262" i="93"/>
  <c r="I262" i="93"/>
  <c r="M262" i="93"/>
  <c r="E262" i="93"/>
  <c r="K270" i="93"/>
  <c r="E270" i="93"/>
  <c r="I270" i="93"/>
  <c r="G270" i="93"/>
  <c r="M270" i="93"/>
  <c r="O270" i="93"/>
  <c r="I273" i="62"/>
  <c r="O273" i="62"/>
  <c r="M273" i="62"/>
  <c r="K273" i="62"/>
  <c r="E273" i="62"/>
  <c r="G273" i="62"/>
  <c r="M260" i="93"/>
  <c r="I260" i="93"/>
  <c r="G260" i="93"/>
  <c r="E260" i="93"/>
  <c r="O260" i="93"/>
  <c r="K260" i="93"/>
  <c r="M268" i="62"/>
  <c r="E268" i="62"/>
  <c r="O268" i="62"/>
  <c r="I268" i="62"/>
  <c r="K268" i="62"/>
  <c r="G268" i="62"/>
  <c r="K272" i="62"/>
  <c r="O272" i="62"/>
  <c r="M272" i="62"/>
  <c r="G272" i="62"/>
  <c r="I272" i="62"/>
  <c r="E272" i="62"/>
  <c r="K274" i="93"/>
  <c r="I274" i="93"/>
  <c r="O274" i="93"/>
  <c r="M274" i="93"/>
  <c r="E274" i="93"/>
  <c r="G274" i="93"/>
  <c r="O355" i="62"/>
  <c r="O356" i="62" s="1"/>
  <c r="G355" i="62"/>
  <c r="G356" i="62" s="1"/>
  <c r="I355" i="62"/>
  <c r="I356" i="62" s="1"/>
  <c r="M355" i="62"/>
  <c r="M356" i="62" s="1"/>
  <c r="E355" i="62"/>
  <c r="E356" i="62" s="1"/>
  <c r="K355" i="62"/>
  <c r="K356" i="62" s="1"/>
  <c r="G334" i="62"/>
  <c r="G335" i="62" s="1"/>
  <c r="E334" i="62"/>
  <c r="E335" i="62" s="1"/>
  <c r="I334" i="62"/>
  <c r="I335" i="62" s="1"/>
  <c r="O334" i="62"/>
  <c r="O335" i="62" s="1"/>
  <c r="M334" i="62"/>
  <c r="M335" i="62" s="1"/>
  <c r="K334" i="62"/>
  <c r="K335" i="62" s="1"/>
  <c r="O261" i="62"/>
  <c r="K261" i="62"/>
  <c r="E261" i="62"/>
  <c r="I261" i="62"/>
  <c r="M261" i="62"/>
  <c r="G261" i="62"/>
  <c r="O275" i="93"/>
  <c r="M275" i="93"/>
  <c r="E275" i="93"/>
  <c r="K275" i="93"/>
  <c r="I275" i="93"/>
  <c r="G275" i="93"/>
  <c r="E12" i="93"/>
  <c r="G12" i="93"/>
  <c r="G17" i="93" s="1"/>
  <c r="K12" i="93"/>
  <c r="K17" i="93" s="1"/>
  <c r="O12" i="93"/>
  <c r="O17" i="93" s="1"/>
  <c r="I12" i="93"/>
  <c r="I17" i="93" s="1"/>
  <c r="M12" i="93"/>
  <c r="M17" i="93" s="1"/>
  <c r="G259" i="93"/>
  <c r="I259" i="93"/>
  <c r="E259" i="93"/>
  <c r="O259" i="93"/>
  <c r="K259" i="93"/>
  <c r="M259" i="93"/>
  <c r="I269" i="62"/>
  <c r="K269" i="62"/>
  <c r="E269" i="62"/>
  <c r="M269" i="62"/>
  <c r="G269" i="62"/>
  <c r="O269" i="62"/>
  <c r="M267" i="62"/>
  <c r="I267" i="62"/>
  <c r="E267" i="62"/>
  <c r="O267" i="62"/>
  <c r="G267" i="62"/>
  <c r="K267" i="62"/>
  <c r="E266" i="93"/>
  <c r="M266" i="93"/>
  <c r="I266" i="93"/>
  <c r="K266" i="93"/>
  <c r="G266" i="93"/>
  <c r="O266" i="93"/>
  <c r="K263" i="62"/>
  <c r="G263" i="62"/>
  <c r="O263" i="62"/>
  <c r="M263" i="62"/>
  <c r="E263" i="62"/>
  <c r="I263" i="62"/>
  <c r="G261" i="93"/>
  <c r="M261" i="93"/>
  <c r="E261" i="93"/>
  <c r="O261" i="93"/>
  <c r="K261" i="93"/>
  <c r="I261" i="93"/>
  <c r="I265" i="93"/>
  <c r="K265" i="93"/>
  <c r="M265" i="93"/>
  <c r="O265" i="93"/>
  <c r="E265" i="93"/>
  <c r="G265" i="93"/>
  <c r="K322" i="62"/>
  <c r="K323" i="62" s="1"/>
  <c r="E322" i="62"/>
  <c r="E323" i="62" s="1"/>
  <c r="G322" i="62"/>
  <c r="G323" i="62" s="1"/>
  <c r="O322" i="62"/>
  <c r="O323" i="62" s="1"/>
  <c r="M322" i="62"/>
  <c r="M323" i="62" s="1"/>
  <c r="I322" i="62"/>
  <c r="I323" i="62" s="1"/>
  <c r="G217" i="98"/>
  <c r="I217" i="98"/>
  <c r="M217" i="98"/>
  <c r="E217" i="98"/>
  <c r="K217" i="98"/>
  <c r="O217" i="98"/>
  <c r="M260" i="62"/>
  <c r="G260" i="62"/>
  <c r="K260" i="62"/>
  <c r="I260" i="62"/>
  <c r="O260" i="62"/>
  <c r="E260" i="62"/>
  <c r="K272" i="93"/>
  <c r="O272" i="93"/>
  <c r="E272" i="93"/>
  <c r="M272" i="93"/>
  <c r="I272" i="93"/>
  <c r="G272" i="93"/>
  <c r="K271" i="93"/>
  <c r="I271" i="93"/>
  <c r="E271" i="93"/>
  <c r="G271" i="93"/>
  <c r="M271" i="93"/>
  <c r="O271" i="93"/>
  <c r="E195" i="98"/>
  <c r="O195" i="98"/>
  <c r="C322" i="98"/>
  <c r="G195" i="98"/>
  <c r="I195" i="98"/>
  <c r="M195" i="98"/>
  <c r="K195" i="98"/>
  <c r="G276" i="62"/>
  <c r="K276" i="62"/>
  <c r="M276" i="62"/>
  <c r="O276" i="62"/>
  <c r="E276" i="62"/>
  <c r="I276" i="62"/>
  <c r="E266" i="62"/>
  <c r="I266" i="62"/>
  <c r="O266" i="62"/>
  <c r="G266" i="62"/>
  <c r="K266" i="62"/>
  <c r="M266" i="62"/>
  <c r="M258" i="93"/>
  <c r="O258" i="93"/>
  <c r="E258" i="93"/>
  <c r="G258" i="93"/>
  <c r="K258" i="93"/>
  <c r="I258" i="93"/>
  <c r="O196" i="98"/>
  <c r="C355" i="98"/>
  <c r="E196" i="98"/>
  <c r="K196" i="98"/>
  <c r="I196" i="98"/>
  <c r="M196" i="98"/>
  <c r="G196" i="98"/>
  <c r="K267" i="93"/>
  <c r="M267" i="93"/>
  <c r="G267" i="93"/>
  <c r="O267" i="93"/>
  <c r="E267" i="93"/>
  <c r="I267" i="93"/>
  <c r="O263" i="93"/>
  <c r="M263" i="93"/>
  <c r="E263" i="93"/>
  <c r="K263" i="93"/>
  <c r="I263" i="93"/>
  <c r="G263" i="93"/>
  <c r="K194" i="98"/>
  <c r="E194" i="98"/>
  <c r="O194" i="98"/>
  <c r="C334" i="98"/>
  <c r="I194" i="98"/>
  <c r="M194" i="98"/>
  <c r="G194" i="98"/>
  <c r="O269" i="93"/>
  <c r="I269" i="93"/>
  <c r="G269" i="93"/>
  <c r="M269" i="93"/>
  <c r="E269" i="93"/>
  <c r="K269" i="93"/>
  <c r="I12" i="62"/>
  <c r="I17" i="62" s="1"/>
  <c r="O12" i="62"/>
  <c r="O17" i="62" s="1"/>
  <c r="K12" i="62"/>
  <c r="K17" i="62" s="1"/>
  <c r="G12" i="62"/>
  <c r="G17" i="62" s="1"/>
  <c r="E12" i="62"/>
  <c r="E17" i="62" s="1"/>
  <c r="M12" i="62"/>
  <c r="M17" i="62" s="1"/>
  <c r="O275" i="62"/>
  <c r="I275" i="62"/>
  <c r="E275" i="62"/>
  <c r="G275" i="62"/>
  <c r="M275" i="62"/>
  <c r="K275" i="62"/>
  <c r="M270" i="62"/>
  <c r="E270" i="62"/>
  <c r="I270" i="62"/>
  <c r="O270" i="62"/>
  <c r="G270" i="62"/>
  <c r="K270" i="62"/>
  <c r="M268" i="93"/>
  <c r="E268" i="93"/>
  <c r="I268" i="93"/>
  <c r="G268" i="93"/>
  <c r="O268" i="93"/>
  <c r="K268" i="93"/>
  <c r="O264" i="93"/>
  <c r="I264" i="93"/>
  <c r="K264" i="93"/>
  <c r="G264" i="93"/>
  <c r="E264" i="93"/>
  <c r="M264" i="93"/>
  <c r="I257" i="93"/>
  <c r="E257" i="93"/>
  <c r="G257" i="93"/>
  <c r="M257" i="93"/>
  <c r="O257" i="93"/>
  <c r="K257" i="93"/>
  <c r="O271" i="62"/>
  <c r="K271" i="62"/>
  <c r="G271" i="62"/>
  <c r="E271" i="62"/>
  <c r="I271" i="62"/>
  <c r="M271" i="62"/>
  <c r="M273" i="93"/>
  <c r="G273" i="93"/>
  <c r="K273" i="93"/>
  <c r="E273" i="93"/>
  <c r="I273" i="93"/>
  <c r="O273" i="93"/>
  <c r="G258" i="62"/>
  <c r="K258" i="62"/>
  <c r="O258" i="62"/>
  <c r="I258" i="62"/>
  <c r="M258" i="62"/>
  <c r="E258" i="62"/>
  <c r="S80" i="66"/>
  <c r="X187" i="66"/>
  <c r="V187" i="66"/>
  <c r="S79" i="66"/>
  <c r="U43" i="66"/>
  <c r="T187" i="66"/>
  <c r="Y195" i="66"/>
  <c r="S187" i="66"/>
  <c r="U187" i="66"/>
  <c r="T79" i="66"/>
  <c r="U180" i="66"/>
  <c r="S190" i="66"/>
  <c r="W187" i="66"/>
  <c r="T80" i="66"/>
  <c r="Y197" i="66"/>
  <c r="C310" i="93" l="1"/>
  <c r="C244" i="93"/>
  <c r="C310" i="94"/>
  <c r="C244" i="94"/>
  <c r="C257" i="62"/>
  <c r="C264" i="98"/>
  <c r="C310" i="96"/>
  <c r="C244" i="96"/>
  <c r="C310" i="97"/>
  <c r="C244" i="97"/>
  <c r="C302" i="94"/>
  <c r="C69" i="94"/>
  <c r="C304" i="94"/>
  <c r="C235" i="94"/>
  <c r="C310" i="62"/>
  <c r="C244" i="62"/>
  <c r="C262" i="98"/>
  <c r="C244" i="95"/>
  <c r="C310" i="95"/>
  <c r="G109" i="62"/>
  <c r="C340" i="62"/>
  <c r="O109" i="62"/>
  <c r="E109" i="62"/>
  <c r="I109" i="62"/>
  <c r="M109" i="62"/>
  <c r="K109" i="62"/>
  <c r="K272" i="98"/>
  <c r="O272" i="98"/>
  <c r="E272" i="98"/>
  <c r="I272" i="98"/>
  <c r="M272" i="98"/>
  <c r="G272" i="98"/>
  <c r="E105" i="95"/>
  <c r="G105" i="95"/>
  <c r="M105" i="95"/>
  <c r="K105" i="95"/>
  <c r="O105" i="95"/>
  <c r="I105" i="95"/>
  <c r="E270" i="98"/>
  <c r="M270" i="98"/>
  <c r="K270" i="98"/>
  <c r="G270" i="98"/>
  <c r="I270" i="98"/>
  <c r="O270" i="98"/>
  <c r="O221" i="93"/>
  <c r="K221" i="93"/>
  <c r="I221" i="93"/>
  <c r="G221" i="93"/>
  <c r="E221" i="93"/>
  <c r="M221" i="93"/>
  <c r="G221" i="62"/>
  <c r="E221" i="62"/>
  <c r="M221" i="62"/>
  <c r="I221" i="62"/>
  <c r="K221" i="62"/>
  <c r="O221" i="62"/>
  <c r="M267" i="98"/>
  <c r="E267" i="98"/>
  <c r="I267" i="98"/>
  <c r="G267" i="98"/>
  <c r="K267" i="98"/>
  <c r="O267" i="98"/>
  <c r="I265" i="98"/>
  <c r="O265" i="98"/>
  <c r="K265" i="98"/>
  <c r="M265" i="98"/>
  <c r="E265" i="98"/>
  <c r="G265" i="98"/>
  <c r="E273" i="98"/>
  <c r="K273" i="98"/>
  <c r="I273" i="98"/>
  <c r="M273" i="98"/>
  <c r="O273" i="98"/>
  <c r="G273" i="98"/>
  <c r="M334" i="98"/>
  <c r="M335" i="98" s="1"/>
  <c r="E334" i="98"/>
  <c r="E335" i="98" s="1"/>
  <c r="G334" i="98"/>
  <c r="G335" i="98" s="1"/>
  <c r="O334" i="98"/>
  <c r="O335" i="98" s="1"/>
  <c r="I334" i="98"/>
  <c r="I335" i="98" s="1"/>
  <c r="K334" i="98"/>
  <c r="K335" i="98" s="1"/>
  <c r="M105" i="93"/>
  <c r="K105" i="93"/>
  <c r="I105" i="93"/>
  <c r="O105" i="93"/>
  <c r="G105" i="93"/>
  <c r="E105" i="93"/>
  <c r="I261" i="98"/>
  <c r="G261" i="98"/>
  <c r="E261" i="98"/>
  <c r="M261" i="98"/>
  <c r="O261" i="98"/>
  <c r="K261" i="98"/>
  <c r="K262" i="62"/>
  <c r="E262" i="62"/>
  <c r="G262" i="62"/>
  <c r="M262" i="62"/>
  <c r="I262" i="62"/>
  <c r="O262" i="62"/>
  <c r="K105" i="97"/>
  <c r="E105" i="97"/>
  <c r="O105" i="97"/>
  <c r="I105" i="97"/>
  <c r="M105" i="97"/>
  <c r="G105" i="97"/>
  <c r="M105" i="94"/>
  <c r="K105" i="94"/>
  <c r="I105" i="94"/>
  <c r="E105" i="94"/>
  <c r="G105" i="94"/>
  <c r="O105" i="94"/>
  <c r="G274" i="98"/>
  <c r="O274" i="98"/>
  <c r="I274" i="98"/>
  <c r="M274" i="98"/>
  <c r="K274" i="98"/>
  <c r="E274" i="98"/>
  <c r="O266" i="98"/>
  <c r="G266" i="98"/>
  <c r="I266" i="98"/>
  <c r="E266" i="98"/>
  <c r="M266" i="98"/>
  <c r="K266" i="98"/>
  <c r="I263" i="98"/>
  <c r="M263" i="98"/>
  <c r="K263" i="98"/>
  <c r="O263" i="98"/>
  <c r="E263" i="98"/>
  <c r="G263" i="98"/>
  <c r="M355" i="98"/>
  <c r="M356" i="98" s="1"/>
  <c r="O355" i="98"/>
  <c r="O356" i="98" s="1"/>
  <c r="G355" i="98"/>
  <c r="G356" i="98" s="1"/>
  <c r="K355" i="98"/>
  <c r="K356" i="98" s="1"/>
  <c r="I355" i="98"/>
  <c r="I356" i="98" s="1"/>
  <c r="E355" i="98"/>
  <c r="E356" i="98" s="1"/>
  <c r="G322" i="98"/>
  <c r="G323" i="98" s="1"/>
  <c r="E322" i="98"/>
  <c r="E323" i="98" s="1"/>
  <c r="K322" i="98"/>
  <c r="K323" i="98" s="1"/>
  <c r="M322" i="98"/>
  <c r="M323" i="98" s="1"/>
  <c r="O322" i="98"/>
  <c r="O323" i="98" s="1"/>
  <c r="I322" i="98"/>
  <c r="I323" i="98" s="1"/>
  <c r="O104" i="93"/>
  <c r="K104" i="93"/>
  <c r="E104" i="93"/>
  <c r="M104" i="93"/>
  <c r="I104" i="93"/>
  <c r="G104" i="93"/>
  <c r="G106" i="93" s="1"/>
  <c r="O259" i="98"/>
  <c r="M259" i="98"/>
  <c r="K259" i="98"/>
  <c r="I259" i="98"/>
  <c r="E259" i="98"/>
  <c r="G259" i="98"/>
  <c r="K104" i="96"/>
  <c r="I104" i="96"/>
  <c r="O104" i="96"/>
  <c r="G104" i="96"/>
  <c r="E104" i="96"/>
  <c r="M104" i="96"/>
  <c r="E104" i="94"/>
  <c r="I104" i="94"/>
  <c r="K104" i="94"/>
  <c r="O104" i="94"/>
  <c r="M104" i="94"/>
  <c r="G104" i="94"/>
  <c r="M104" i="97"/>
  <c r="E104" i="97"/>
  <c r="K104" i="97"/>
  <c r="K106" i="97" s="1"/>
  <c r="O104" i="97"/>
  <c r="I104" i="97"/>
  <c r="G104" i="97"/>
  <c r="K275" i="98"/>
  <c r="E275" i="98"/>
  <c r="I275" i="98"/>
  <c r="O275" i="98"/>
  <c r="M275" i="98"/>
  <c r="G275" i="98"/>
  <c r="K105" i="96"/>
  <c r="M105" i="96"/>
  <c r="O105" i="96"/>
  <c r="E105" i="96"/>
  <c r="G105" i="96"/>
  <c r="I105" i="96"/>
  <c r="G12" i="98"/>
  <c r="M12" i="98"/>
  <c r="K12" i="98"/>
  <c r="O12" i="98"/>
  <c r="I12" i="98"/>
  <c r="E12" i="98"/>
  <c r="I264" i="62"/>
  <c r="K264" i="62"/>
  <c r="O264" i="62"/>
  <c r="G264" i="62"/>
  <c r="M264" i="62"/>
  <c r="E264" i="62"/>
  <c r="O104" i="62"/>
  <c r="K104" i="62"/>
  <c r="G104" i="62"/>
  <c r="E104" i="62"/>
  <c r="I104" i="62"/>
  <c r="M104" i="62"/>
  <c r="G269" i="98"/>
  <c r="E269" i="98"/>
  <c r="O269" i="98"/>
  <c r="I269" i="98"/>
  <c r="K269" i="98"/>
  <c r="M269" i="98"/>
  <c r="E268" i="98"/>
  <c r="M268" i="98"/>
  <c r="K268" i="98"/>
  <c r="I268" i="98"/>
  <c r="O268" i="98"/>
  <c r="G268" i="98"/>
  <c r="I271" i="98"/>
  <c r="O271" i="98"/>
  <c r="E271" i="98"/>
  <c r="M271" i="98"/>
  <c r="K271" i="98"/>
  <c r="G271" i="98"/>
  <c r="K258" i="98"/>
  <c r="G258" i="98"/>
  <c r="E258" i="98"/>
  <c r="I258" i="98"/>
  <c r="M258" i="98"/>
  <c r="O258" i="98"/>
  <c r="K105" i="62"/>
  <c r="I105" i="62"/>
  <c r="E105" i="62"/>
  <c r="M105" i="62"/>
  <c r="G105" i="62"/>
  <c r="O105" i="62"/>
  <c r="O276" i="98"/>
  <c r="G276" i="98"/>
  <c r="M276" i="98"/>
  <c r="K276" i="98"/>
  <c r="I276" i="98"/>
  <c r="E276" i="98"/>
  <c r="E104" i="95"/>
  <c r="E106" i="95" s="1"/>
  <c r="K104" i="95"/>
  <c r="G104" i="95"/>
  <c r="M104" i="95"/>
  <c r="I104" i="95"/>
  <c r="O104" i="95"/>
  <c r="O106" i="95" s="1"/>
  <c r="I260" i="98"/>
  <c r="K260" i="98"/>
  <c r="M260" i="98"/>
  <c r="O260" i="98"/>
  <c r="E260" i="98"/>
  <c r="G260" i="98"/>
  <c r="Y190" i="66"/>
  <c r="W180" i="66"/>
  <c r="U87" i="66"/>
  <c r="S38" i="66"/>
  <c r="S37" i="66"/>
  <c r="W85" i="66"/>
  <c r="W38" i="66"/>
  <c r="W37" i="66"/>
  <c r="S184" i="66"/>
  <c r="X162" i="66"/>
  <c r="Y82" i="66"/>
  <c r="X87" i="66"/>
  <c r="U40" i="66"/>
  <c r="T86" i="66"/>
  <c r="Y49" i="66"/>
  <c r="V78" i="66"/>
  <c r="T87" i="66"/>
  <c r="V38" i="66"/>
  <c r="T180" i="66"/>
  <c r="V43" i="66"/>
  <c r="T37" i="66"/>
  <c r="X37" i="66"/>
  <c r="U37" i="66"/>
  <c r="X167" i="66"/>
  <c r="X43" i="66"/>
  <c r="T184" i="66"/>
  <c r="W184" i="66"/>
  <c r="S78" i="66"/>
  <c r="Y81" i="66"/>
  <c r="V180" i="66"/>
  <c r="X180" i="66"/>
  <c r="W43" i="66"/>
  <c r="S43" i="66"/>
  <c r="U38" i="66"/>
  <c r="W40" i="66"/>
  <c r="S85" i="66"/>
  <c r="S40" i="66"/>
  <c r="T36" i="66"/>
  <c r="X36" i="66"/>
  <c r="S86" i="66"/>
  <c r="S180" i="66"/>
  <c r="U78" i="66"/>
  <c r="V37" i="66"/>
  <c r="T78" i="66"/>
  <c r="W87" i="66"/>
  <c r="W91" i="66"/>
  <c r="T91" i="66"/>
  <c r="X91" i="66"/>
  <c r="V40" i="66"/>
  <c r="V85" i="66"/>
  <c r="V87" i="66"/>
  <c r="U167" i="66"/>
  <c r="X86" i="66"/>
  <c r="U85" i="66"/>
  <c r="W86" i="66"/>
  <c r="Y80" i="66"/>
  <c r="V91" i="66"/>
  <c r="T85" i="66"/>
  <c r="S87" i="66"/>
  <c r="U91" i="66"/>
  <c r="Y79" i="66"/>
  <c r="T38" i="66"/>
  <c r="S181" i="66"/>
  <c r="V86" i="66"/>
  <c r="Y187" i="66"/>
  <c r="X78" i="66"/>
  <c r="X38" i="66"/>
  <c r="V184" i="66"/>
  <c r="V167" i="66"/>
  <c r="V162" i="66"/>
  <c r="V36" i="66"/>
  <c r="W78" i="66"/>
  <c r="W162" i="66"/>
  <c r="X184" i="66"/>
  <c r="U86" i="66"/>
  <c r="W167" i="66"/>
  <c r="T40" i="66"/>
  <c r="X40" i="66"/>
  <c r="U36" i="66"/>
  <c r="U184" i="66"/>
  <c r="X85" i="66"/>
  <c r="W36" i="66"/>
  <c r="T162" i="66"/>
  <c r="U162" i="66"/>
  <c r="T43" i="66"/>
  <c r="K106" i="93" l="1"/>
  <c r="O106" i="94"/>
  <c r="G106" i="95"/>
  <c r="E106" i="93"/>
  <c r="M106" i="94"/>
  <c r="I106" i="95"/>
  <c r="M106" i="95"/>
  <c r="O106" i="97"/>
  <c r="M106" i="93"/>
  <c r="G106" i="94"/>
  <c r="I106" i="94"/>
  <c r="I106" i="97"/>
  <c r="M106" i="97"/>
  <c r="K106" i="94"/>
  <c r="E106" i="94"/>
  <c r="K106" i="95"/>
  <c r="G106" i="97"/>
  <c r="E106" i="97"/>
  <c r="I106" i="93"/>
  <c r="O106" i="93"/>
  <c r="C41" i="62"/>
  <c r="C112" i="94"/>
  <c r="C111" i="62"/>
  <c r="C111" i="95"/>
  <c r="C111" i="96"/>
  <c r="C112" i="93"/>
  <c r="C105" i="98"/>
  <c r="C40" i="96"/>
  <c r="G40" i="96" s="1"/>
  <c r="C41" i="95"/>
  <c r="C42" i="97"/>
  <c r="I42" i="97" s="1"/>
  <c r="C44" i="62"/>
  <c r="M44" i="62" s="1"/>
  <c r="C44" i="96"/>
  <c r="M44" i="96" s="1"/>
  <c r="C136" i="94"/>
  <c r="C221" i="96"/>
  <c r="C239" i="97"/>
  <c r="C308" i="96"/>
  <c r="C239" i="96"/>
  <c r="C304" i="62"/>
  <c r="C235" i="62"/>
  <c r="C302" i="97"/>
  <c r="C69" i="97"/>
  <c r="C302" i="95"/>
  <c r="C69" i="95"/>
  <c r="C112" i="62"/>
  <c r="C104" i="98"/>
  <c r="C112" i="96"/>
  <c r="C40" i="97"/>
  <c r="G40" i="97" s="1"/>
  <c r="C40" i="93"/>
  <c r="G40" i="93" s="1"/>
  <c r="C41" i="97"/>
  <c r="C42" i="96"/>
  <c r="I42" i="96" s="1"/>
  <c r="C44" i="97"/>
  <c r="M44" i="97" s="1"/>
  <c r="C44" i="93"/>
  <c r="M44" i="93" s="1"/>
  <c r="C136" i="93"/>
  <c r="C221" i="94"/>
  <c r="C308" i="93"/>
  <c r="C239" i="93"/>
  <c r="C239" i="62"/>
  <c r="C308" i="62"/>
  <c r="C305" i="62"/>
  <c r="C236" i="62"/>
  <c r="C235" i="97"/>
  <c r="C304" i="95"/>
  <c r="C235" i="95"/>
  <c r="C111" i="93"/>
  <c r="C111" i="97"/>
  <c r="C41" i="94"/>
  <c r="C41" i="96"/>
  <c r="C42" i="94"/>
  <c r="I42" i="94" s="1"/>
  <c r="C44" i="95"/>
  <c r="M44" i="95" s="1"/>
  <c r="C136" i="97"/>
  <c r="C136" i="95"/>
  <c r="C221" i="97"/>
  <c r="C308" i="94"/>
  <c r="C239" i="94"/>
  <c r="C244" i="98"/>
  <c r="C310" i="98"/>
  <c r="C235" i="93"/>
  <c r="C304" i="93"/>
  <c r="C69" i="96"/>
  <c r="C302" i="96"/>
  <c r="C109" i="98"/>
  <c r="C40" i="95"/>
  <c r="G40" i="95" s="1"/>
  <c r="C42" i="62"/>
  <c r="I42" i="62" s="1"/>
  <c r="C111" i="94"/>
  <c r="C112" i="97"/>
  <c r="C112" i="95"/>
  <c r="C40" i="94"/>
  <c r="G40" i="94" s="1"/>
  <c r="C41" i="93"/>
  <c r="C42" i="93"/>
  <c r="I42" i="93" s="1"/>
  <c r="C42" i="95"/>
  <c r="I42" i="95" s="1"/>
  <c r="C44" i="94"/>
  <c r="M44" i="94" s="1"/>
  <c r="C136" i="96"/>
  <c r="C221" i="95"/>
  <c r="C308" i="95"/>
  <c r="C239" i="95"/>
  <c r="C302" i="62"/>
  <c r="C69" i="62"/>
  <c r="C69" i="93"/>
  <c r="C302" i="93"/>
  <c r="C304" i="96"/>
  <c r="C235" i="96"/>
  <c r="C257" i="98"/>
  <c r="M106" i="62"/>
  <c r="K106" i="62"/>
  <c r="G106" i="96"/>
  <c r="E244" i="62"/>
  <c r="K244" i="62"/>
  <c r="I244" i="62"/>
  <c r="M244" i="62"/>
  <c r="O244" i="62"/>
  <c r="G244" i="62"/>
  <c r="I69" i="94"/>
  <c r="O69" i="94"/>
  <c r="K69" i="94"/>
  <c r="E69" i="94"/>
  <c r="G69" i="94"/>
  <c r="M69" i="94"/>
  <c r="I244" i="96"/>
  <c r="E244" i="96"/>
  <c r="K244" i="96"/>
  <c r="M244" i="96"/>
  <c r="G244" i="96"/>
  <c r="O244" i="96"/>
  <c r="M244" i="94"/>
  <c r="O244" i="94"/>
  <c r="E244" i="94"/>
  <c r="G244" i="94"/>
  <c r="K244" i="94"/>
  <c r="I244" i="94"/>
  <c r="I106" i="62"/>
  <c r="O106" i="62"/>
  <c r="O106" i="96"/>
  <c r="G310" i="95"/>
  <c r="E310" i="95"/>
  <c r="K310" i="95"/>
  <c r="I310" i="95"/>
  <c r="M310" i="95"/>
  <c r="O310" i="95"/>
  <c r="I310" i="62"/>
  <c r="K310" i="62"/>
  <c r="O310" i="62"/>
  <c r="M310" i="62"/>
  <c r="G310" i="62"/>
  <c r="E310" i="62"/>
  <c r="G302" i="94"/>
  <c r="O302" i="94"/>
  <c r="M302" i="94"/>
  <c r="K302" i="94"/>
  <c r="I302" i="94"/>
  <c r="E302" i="94"/>
  <c r="I310" i="96"/>
  <c r="O310" i="96"/>
  <c r="E310" i="96"/>
  <c r="M310" i="96"/>
  <c r="G310" i="96"/>
  <c r="K310" i="96"/>
  <c r="M310" i="94"/>
  <c r="G310" i="94"/>
  <c r="K310" i="94"/>
  <c r="E310" i="94"/>
  <c r="O310" i="94"/>
  <c r="I310" i="94"/>
  <c r="E106" i="62"/>
  <c r="M106" i="96"/>
  <c r="I106" i="96"/>
  <c r="O244" i="95"/>
  <c r="I244" i="95"/>
  <c r="M244" i="95"/>
  <c r="G244" i="95"/>
  <c r="K244" i="95"/>
  <c r="E244" i="95"/>
  <c r="O235" i="94"/>
  <c r="E235" i="94"/>
  <c r="G235" i="94"/>
  <c r="I235" i="94"/>
  <c r="M235" i="94"/>
  <c r="K235" i="94"/>
  <c r="I244" i="97"/>
  <c r="G244" i="97"/>
  <c r="M244" i="97"/>
  <c r="K244" i="97"/>
  <c r="O244" i="97"/>
  <c r="E244" i="97"/>
  <c r="G264" i="98"/>
  <c r="O264" i="98"/>
  <c r="M264" i="98"/>
  <c r="E264" i="98"/>
  <c r="K264" i="98"/>
  <c r="I264" i="98"/>
  <c r="G244" i="93"/>
  <c r="I244" i="93"/>
  <c r="E244" i="93"/>
  <c r="O244" i="93"/>
  <c r="M244" i="93"/>
  <c r="K244" i="93"/>
  <c r="G106" i="62"/>
  <c r="E106" i="96"/>
  <c r="K106" i="96"/>
  <c r="E340" i="62"/>
  <c r="K340" i="62"/>
  <c r="I340" i="62"/>
  <c r="G340" i="62"/>
  <c r="O340" i="62"/>
  <c r="M340" i="62"/>
  <c r="C343" i="62"/>
  <c r="E262" i="98"/>
  <c r="O262" i="98"/>
  <c r="I262" i="98"/>
  <c r="K262" i="98"/>
  <c r="M262" i="98"/>
  <c r="G262" i="98"/>
  <c r="I304" i="94"/>
  <c r="G304" i="94"/>
  <c r="M304" i="94"/>
  <c r="O304" i="94"/>
  <c r="K304" i="94"/>
  <c r="E304" i="94"/>
  <c r="K310" i="97"/>
  <c r="O310" i="97"/>
  <c r="I310" i="97"/>
  <c r="M310" i="97"/>
  <c r="G310" i="97"/>
  <c r="E310" i="97"/>
  <c r="M257" i="62"/>
  <c r="G257" i="62"/>
  <c r="I257" i="62"/>
  <c r="E257" i="62"/>
  <c r="O257" i="62"/>
  <c r="K257" i="62"/>
  <c r="M310" i="93"/>
  <c r="I310" i="93"/>
  <c r="K310" i="93"/>
  <c r="E310" i="93"/>
  <c r="G310" i="93"/>
  <c r="O310" i="93"/>
  <c r="S36" i="66"/>
  <c r="C40" i="62" l="1"/>
  <c r="G40" i="62" s="1"/>
  <c r="G304" i="96"/>
  <c r="M304" i="96"/>
  <c r="I304" i="96"/>
  <c r="E304" i="96"/>
  <c r="O304" i="96"/>
  <c r="K304" i="96"/>
  <c r="I310" i="98"/>
  <c r="G310" i="98"/>
  <c r="E310" i="98"/>
  <c r="O310" i="98"/>
  <c r="K310" i="98"/>
  <c r="M310" i="98"/>
  <c r="K302" i="93"/>
  <c r="G302" i="93"/>
  <c r="E302" i="93"/>
  <c r="I302" i="93"/>
  <c r="M302" i="93"/>
  <c r="O302" i="93"/>
  <c r="I239" i="95"/>
  <c r="K239" i="95"/>
  <c r="M239" i="95"/>
  <c r="E239" i="95"/>
  <c r="G239" i="95"/>
  <c r="O239" i="95"/>
  <c r="O240" i="95" s="1"/>
  <c r="K69" i="96"/>
  <c r="I69" i="96"/>
  <c r="G69" i="96"/>
  <c r="M69" i="96"/>
  <c r="E69" i="96"/>
  <c r="O69" i="96"/>
  <c r="O244" i="98"/>
  <c r="E244" i="98"/>
  <c r="K244" i="98"/>
  <c r="I244" i="98"/>
  <c r="G244" i="98"/>
  <c r="M244" i="98"/>
  <c r="O136" i="95"/>
  <c r="K136" i="95"/>
  <c r="E136" i="95"/>
  <c r="I136" i="95"/>
  <c r="M136" i="95"/>
  <c r="G136" i="95"/>
  <c r="M41" i="96"/>
  <c r="O41" i="96"/>
  <c r="G41" i="96"/>
  <c r="K41" i="96"/>
  <c r="I41" i="96"/>
  <c r="I235" i="95"/>
  <c r="K235" i="95"/>
  <c r="E235" i="95"/>
  <c r="M235" i="95"/>
  <c r="O235" i="95"/>
  <c r="G235" i="95"/>
  <c r="O305" i="62"/>
  <c r="I305" i="62"/>
  <c r="G305" i="62"/>
  <c r="E305" i="62"/>
  <c r="M305" i="62"/>
  <c r="K305" i="62"/>
  <c r="E308" i="93"/>
  <c r="M308" i="93"/>
  <c r="G308" i="93"/>
  <c r="O308" i="93"/>
  <c r="K308" i="93"/>
  <c r="I308" i="93"/>
  <c r="K69" i="95"/>
  <c r="G69" i="95"/>
  <c r="O69" i="95"/>
  <c r="E69" i="95"/>
  <c r="I69" i="95"/>
  <c r="M69" i="95"/>
  <c r="G235" i="62"/>
  <c r="M235" i="62"/>
  <c r="O235" i="62"/>
  <c r="E235" i="62"/>
  <c r="I235" i="62"/>
  <c r="K235" i="62"/>
  <c r="I239" i="97"/>
  <c r="E239" i="97"/>
  <c r="O239" i="97"/>
  <c r="O240" i="97" s="1"/>
  <c r="K239" i="97"/>
  <c r="G239" i="97"/>
  <c r="M239" i="97"/>
  <c r="G105" i="98"/>
  <c r="K105" i="98"/>
  <c r="O105" i="98"/>
  <c r="M105" i="98"/>
  <c r="I105" i="98"/>
  <c r="E105" i="98"/>
  <c r="E111" i="62"/>
  <c r="I111" i="62"/>
  <c r="M111" i="62"/>
  <c r="O111" i="62"/>
  <c r="K111" i="62"/>
  <c r="G111" i="62"/>
  <c r="K136" i="96"/>
  <c r="E136" i="96"/>
  <c r="M136" i="96"/>
  <c r="I136" i="96"/>
  <c r="G136" i="96"/>
  <c r="O136" i="96"/>
  <c r="O111" i="94"/>
  <c r="M111" i="94"/>
  <c r="G111" i="94"/>
  <c r="E111" i="94"/>
  <c r="K111" i="94"/>
  <c r="I111" i="94"/>
  <c r="G302" i="96"/>
  <c r="M302" i="96"/>
  <c r="K302" i="96"/>
  <c r="I302" i="96"/>
  <c r="O302" i="96"/>
  <c r="E302" i="96"/>
  <c r="M221" i="97"/>
  <c r="K221" i="97"/>
  <c r="G221" i="97"/>
  <c r="O221" i="97"/>
  <c r="I221" i="97"/>
  <c r="E221" i="97"/>
  <c r="O111" i="93"/>
  <c r="G111" i="93"/>
  <c r="M111" i="93"/>
  <c r="E111" i="93"/>
  <c r="I111" i="93"/>
  <c r="K111" i="93"/>
  <c r="K112" i="62"/>
  <c r="M112" i="62"/>
  <c r="E112" i="62"/>
  <c r="G112" i="62"/>
  <c r="O112" i="62"/>
  <c r="I112" i="62"/>
  <c r="G302" i="97"/>
  <c r="G311" i="97" s="1"/>
  <c r="I302" i="97"/>
  <c r="I311" i="97" s="1"/>
  <c r="M302" i="97"/>
  <c r="M311" i="97" s="1"/>
  <c r="K302" i="97"/>
  <c r="K311" i="97" s="1"/>
  <c r="E302" i="97"/>
  <c r="O302" i="97"/>
  <c r="O311" i="97" s="1"/>
  <c r="M111" i="95"/>
  <c r="I111" i="95"/>
  <c r="O111" i="95"/>
  <c r="E111" i="95"/>
  <c r="G111" i="95"/>
  <c r="K111" i="95"/>
  <c r="I257" i="98"/>
  <c r="M257" i="98"/>
  <c r="K257" i="98"/>
  <c r="G257" i="98"/>
  <c r="O257" i="98"/>
  <c r="E257" i="98"/>
  <c r="I69" i="93"/>
  <c r="M69" i="93"/>
  <c r="E69" i="93"/>
  <c r="G69" i="93"/>
  <c r="O69" i="93"/>
  <c r="K69" i="93"/>
  <c r="O308" i="95"/>
  <c r="I308" i="95"/>
  <c r="M308" i="95"/>
  <c r="G308" i="95"/>
  <c r="E308" i="95"/>
  <c r="K308" i="95"/>
  <c r="I112" i="95"/>
  <c r="G112" i="95"/>
  <c r="O112" i="95"/>
  <c r="K112" i="95"/>
  <c r="E112" i="95"/>
  <c r="M112" i="95"/>
  <c r="E304" i="93"/>
  <c r="O304" i="93"/>
  <c r="G304" i="93"/>
  <c r="K304" i="93"/>
  <c r="M304" i="93"/>
  <c r="I304" i="93"/>
  <c r="E239" i="94"/>
  <c r="G239" i="94"/>
  <c r="I239" i="94"/>
  <c r="K239" i="94"/>
  <c r="O239" i="94"/>
  <c r="O240" i="94" s="1"/>
  <c r="M239" i="94"/>
  <c r="I136" i="97"/>
  <c r="M136" i="97"/>
  <c r="E136" i="97"/>
  <c r="K136" i="97"/>
  <c r="O136" i="97"/>
  <c r="G136" i="97"/>
  <c r="O41" i="94"/>
  <c r="I41" i="94"/>
  <c r="G41" i="94"/>
  <c r="K41" i="94"/>
  <c r="M41" i="94"/>
  <c r="K304" i="95"/>
  <c r="M304" i="95"/>
  <c r="O304" i="95"/>
  <c r="E304" i="95"/>
  <c r="I304" i="95"/>
  <c r="G304" i="95"/>
  <c r="M308" i="62"/>
  <c r="G308" i="62"/>
  <c r="O308" i="62"/>
  <c r="E308" i="62"/>
  <c r="K308" i="62"/>
  <c r="I308" i="62"/>
  <c r="I221" i="94"/>
  <c r="K221" i="94"/>
  <c r="M221" i="94"/>
  <c r="G221" i="94"/>
  <c r="O221" i="94"/>
  <c r="E221" i="94"/>
  <c r="K112" i="96"/>
  <c r="E112" i="96"/>
  <c r="I112" i="96"/>
  <c r="G112" i="96"/>
  <c r="M112" i="96"/>
  <c r="O112" i="96"/>
  <c r="E302" i="95"/>
  <c r="I302" i="95"/>
  <c r="K302" i="95"/>
  <c r="M302" i="95"/>
  <c r="G302" i="95"/>
  <c r="O302" i="95"/>
  <c r="K304" i="62"/>
  <c r="O304" i="62"/>
  <c r="E304" i="62"/>
  <c r="G304" i="62"/>
  <c r="I304" i="62"/>
  <c r="M304" i="62"/>
  <c r="G221" i="96"/>
  <c r="K221" i="96"/>
  <c r="M221" i="96"/>
  <c r="E221" i="96"/>
  <c r="I221" i="96"/>
  <c r="O221" i="96"/>
  <c r="M112" i="93"/>
  <c r="I112" i="93"/>
  <c r="O112" i="93"/>
  <c r="G112" i="93"/>
  <c r="E112" i="93"/>
  <c r="K112" i="93"/>
  <c r="K112" i="94"/>
  <c r="E112" i="94"/>
  <c r="I112" i="94"/>
  <c r="G112" i="94"/>
  <c r="M112" i="94"/>
  <c r="O112" i="94"/>
  <c r="E302" i="62"/>
  <c r="G302" i="62"/>
  <c r="M302" i="62"/>
  <c r="I302" i="62"/>
  <c r="O302" i="62"/>
  <c r="K302" i="62"/>
  <c r="O41" i="93"/>
  <c r="I41" i="93"/>
  <c r="I49" i="93" s="1"/>
  <c r="M41" i="93"/>
  <c r="M49" i="93" s="1"/>
  <c r="G41" i="93"/>
  <c r="K41" i="93"/>
  <c r="K236" i="62"/>
  <c r="M236" i="62"/>
  <c r="G236" i="62"/>
  <c r="O236" i="62"/>
  <c r="I236" i="62"/>
  <c r="E236" i="62"/>
  <c r="M239" i="93"/>
  <c r="E239" i="93"/>
  <c r="I239" i="93"/>
  <c r="K239" i="93"/>
  <c r="G239" i="93"/>
  <c r="O239" i="93"/>
  <c r="O240" i="93" s="1"/>
  <c r="K308" i="96"/>
  <c r="I308" i="96"/>
  <c r="M308" i="96"/>
  <c r="E308" i="96"/>
  <c r="G308" i="96"/>
  <c r="O308" i="96"/>
  <c r="I235" i="96"/>
  <c r="O235" i="96"/>
  <c r="G235" i="96"/>
  <c r="M235" i="96"/>
  <c r="E235" i="96"/>
  <c r="K235" i="96"/>
  <c r="G69" i="62"/>
  <c r="E69" i="62"/>
  <c r="I69" i="62"/>
  <c r="M69" i="62"/>
  <c r="O69" i="62"/>
  <c r="K69" i="62"/>
  <c r="G221" i="95"/>
  <c r="I221" i="95"/>
  <c r="O221" i="95"/>
  <c r="M221" i="95"/>
  <c r="K221" i="95"/>
  <c r="E221" i="95"/>
  <c r="I112" i="97"/>
  <c r="E112" i="97"/>
  <c r="O112" i="97"/>
  <c r="G112" i="97"/>
  <c r="M112" i="97"/>
  <c r="K112" i="97"/>
  <c r="O109" i="98"/>
  <c r="M109" i="98"/>
  <c r="I109" i="98"/>
  <c r="G109" i="98"/>
  <c r="K109" i="98"/>
  <c r="E109" i="98"/>
  <c r="C340" i="98"/>
  <c r="I235" i="93"/>
  <c r="K235" i="93"/>
  <c r="M235" i="93"/>
  <c r="E235" i="93"/>
  <c r="O235" i="93"/>
  <c r="G235" i="93"/>
  <c r="E308" i="94"/>
  <c r="M308" i="94"/>
  <c r="G308" i="94"/>
  <c r="O308" i="94"/>
  <c r="K308" i="94"/>
  <c r="I308" i="94"/>
  <c r="K111" i="97"/>
  <c r="G111" i="97"/>
  <c r="I111" i="97"/>
  <c r="M111" i="97"/>
  <c r="M113" i="97" s="1"/>
  <c r="M115" i="97" s="1"/>
  <c r="O111" i="97"/>
  <c r="E111" i="97"/>
  <c r="K235" i="97"/>
  <c r="I235" i="97"/>
  <c r="M235" i="97"/>
  <c r="E235" i="97"/>
  <c r="G235" i="97"/>
  <c r="O235" i="97"/>
  <c r="I239" i="62"/>
  <c r="K239" i="62"/>
  <c r="G239" i="62"/>
  <c r="M239" i="62"/>
  <c r="O239" i="62"/>
  <c r="O240" i="62" s="1"/>
  <c r="E239" i="62"/>
  <c r="K136" i="93"/>
  <c r="O136" i="93"/>
  <c r="E136" i="93"/>
  <c r="G136" i="93"/>
  <c r="M136" i="93"/>
  <c r="I136" i="93"/>
  <c r="I41" i="97"/>
  <c r="O41" i="97"/>
  <c r="G41" i="97"/>
  <c r="K41" i="97"/>
  <c r="M41" i="97"/>
  <c r="K104" i="98"/>
  <c r="K106" i="98" s="1"/>
  <c r="M104" i="98"/>
  <c r="M106" i="98" s="1"/>
  <c r="O104" i="98"/>
  <c r="G104" i="98"/>
  <c r="G106" i="98" s="1"/>
  <c r="E104" i="98"/>
  <c r="I104" i="98"/>
  <c r="E69" i="97"/>
  <c r="O69" i="97"/>
  <c r="K69" i="97"/>
  <c r="G69" i="97"/>
  <c r="M69" i="97"/>
  <c r="I69" i="97"/>
  <c r="O239" i="96"/>
  <c r="O240" i="96" s="1"/>
  <c r="K239" i="96"/>
  <c r="M239" i="96"/>
  <c r="G239" i="96"/>
  <c r="I239" i="96"/>
  <c r="E239" i="96"/>
  <c r="M136" i="94"/>
  <c r="I136" i="94"/>
  <c r="G136" i="94"/>
  <c r="K136" i="94"/>
  <c r="O136" i="94"/>
  <c r="E136" i="94"/>
  <c r="O41" i="95"/>
  <c r="G41" i="95"/>
  <c r="K41" i="95"/>
  <c r="I41" i="95"/>
  <c r="M41" i="95"/>
  <c r="E111" i="96"/>
  <c r="I111" i="96"/>
  <c r="M111" i="96"/>
  <c r="M113" i="96" s="1"/>
  <c r="M115" i="96" s="1"/>
  <c r="G111" i="96"/>
  <c r="G113" i="96" s="1"/>
  <c r="G115" i="96" s="1"/>
  <c r="K111" i="96"/>
  <c r="O111" i="96"/>
  <c r="K41" i="62"/>
  <c r="I41" i="62"/>
  <c r="I49" i="62" s="1"/>
  <c r="O41" i="62"/>
  <c r="M41" i="62"/>
  <c r="M49" i="62" s="1"/>
  <c r="G41" i="62"/>
  <c r="X14" i="66"/>
  <c r="V14" i="66"/>
  <c r="Y78" i="66"/>
  <c r="S161" i="66"/>
  <c r="V35" i="66"/>
  <c r="T161" i="66"/>
  <c r="X35" i="66"/>
  <c r="Y36" i="66"/>
  <c r="W14" i="66"/>
  <c r="T17" i="66"/>
  <c r="T35" i="66"/>
  <c r="X182" i="66"/>
  <c r="X17" i="66"/>
  <c r="Y37" i="66"/>
  <c r="S17" i="66"/>
  <c r="U35" i="66"/>
  <c r="W182" i="66"/>
  <c r="W39" i="66"/>
  <c r="V11" i="66"/>
  <c r="Y85" i="66"/>
  <c r="U11" i="66"/>
  <c r="X34" i="66"/>
  <c r="U161" i="66"/>
  <c r="Y43" i="66"/>
  <c r="X11" i="66"/>
  <c r="V183" i="66"/>
  <c r="T183" i="66"/>
  <c r="X183" i="66"/>
  <c r="Y40" i="66"/>
  <c r="W17" i="66"/>
  <c r="S35" i="66"/>
  <c r="W11" i="66"/>
  <c r="U17" i="66"/>
  <c r="W35" i="66"/>
  <c r="T182" i="66"/>
  <c r="Y87" i="66"/>
  <c r="Y38" i="66"/>
  <c r="U34" i="66"/>
  <c r="S39" i="66"/>
  <c r="V182" i="66"/>
  <c r="U39" i="66"/>
  <c r="V17" i="66"/>
  <c r="X161" i="66"/>
  <c r="W161" i="66"/>
  <c r="Y91" i="66"/>
  <c r="V161" i="66"/>
  <c r="S183" i="66"/>
  <c r="W34" i="66"/>
  <c r="Y180" i="66"/>
  <c r="V34" i="66"/>
  <c r="Y167" i="66"/>
  <c r="S34" i="66"/>
  <c r="U182" i="66"/>
  <c r="W183" i="66"/>
  <c r="X39" i="66"/>
  <c r="U14" i="66"/>
  <c r="V39" i="66"/>
  <c r="U183" i="66"/>
  <c r="Y184" i="66"/>
  <c r="T39" i="66"/>
  <c r="T34" i="66"/>
  <c r="Y86" i="66"/>
  <c r="S182" i="66"/>
  <c r="E106" i="98" l="1"/>
  <c r="K113" i="97"/>
  <c r="K115" i="97" s="1"/>
  <c r="I106" i="98"/>
  <c r="O106" i="98"/>
  <c r="E113" i="97"/>
  <c r="K113" i="96"/>
  <c r="K115" i="96" s="1"/>
  <c r="O113" i="96"/>
  <c r="O115" i="96" s="1"/>
  <c r="O69" i="98"/>
  <c r="E113" i="96"/>
  <c r="I113" i="97"/>
  <c r="I115" i="97" s="1"/>
  <c r="M69" i="98"/>
  <c r="K113" i="95"/>
  <c r="K115" i="95" s="1"/>
  <c r="I113" i="95"/>
  <c r="I115" i="95" s="1"/>
  <c r="E113" i="93"/>
  <c r="I113" i="94"/>
  <c r="I115" i="94" s="1"/>
  <c r="G113" i="62"/>
  <c r="G115" i="62" s="1"/>
  <c r="O113" i="97"/>
  <c r="O115" i="97" s="1"/>
  <c r="C13" i="95"/>
  <c r="C20" i="96"/>
  <c r="E20" i="96" s="1"/>
  <c r="C300" i="96"/>
  <c r="E300" i="96" s="1"/>
  <c r="C39" i="93"/>
  <c r="G39" i="93" s="1"/>
  <c r="G49" i="93" s="1"/>
  <c r="C43" i="94"/>
  <c r="K43" i="94" s="1"/>
  <c r="C237" i="94"/>
  <c r="C306" i="94"/>
  <c r="C302" i="98"/>
  <c r="C69" i="98"/>
  <c r="E69" i="98" s="1"/>
  <c r="C13" i="94"/>
  <c r="C111" i="98"/>
  <c r="C16" i="97"/>
  <c r="C20" i="97"/>
  <c r="E20" i="97" s="1"/>
  <c r="C300" i="97"/>
  <c r="E300" i="97" s="1"/>
  <c r="E311" i="97" s="1"/>
  <c r="C40" i="98"/>
  <c r="G40" i="98" s="1"/>
  <c r="C44" i="98"/>
  <c r="M44" i="98" s="1"/>
  <c r="C38" i="94"/>
  <c r="O38" i="94" s="1"/>
  <c r="C39" i="95"/>
  <c r="G39" i="95" s="1"/>
  <c r="C39" i="94"/>
  <c r="G39" i="94" s="1"/>
  <c r="C43" i="96"/>
  <c r="K43" i="96" s="1"/>
  <c r="C43" i="95"/>
  <c r="K43" i="95" s="1"/>
  <c r="C307" i="96"/>
  <c r="C238" i="96"/>
  <c r="C307" i="95"/>
  <c r="C238" i="95"/>
  <c r="C237" i="95"/>
  <c r="C306" i="95"/>
  <c r="C304" i="98"/>
  <c r="C235" i="98"/>
  <c r="C20" i="62"/>
  <c r="E20" i="62" s="1"/>
  <c r="C300" i="62"/>
  <c r="E300" i="62" s="1"/>
  <c r="C136" i="98"/>
  <c r="C39" i="62"/>
  <c r="G39" i="62" s="1"/>
  <c r="G49" i="62" s="1"/>
  <c r="C43" i="97"/>
  <c r="K43" i="97" s="1"/>
  <c r="C238" i="97"/>
  <c r="C13" i="97"/>
  <c r="C112" i="98"/>
  <c r="C16" i="95"/>
  <c r="C300" i="94"/>
  <c r="E300" i="94" s="1"/>
  <c r="C20" i="94"/>
  <c r="E20" i="94" s="1"/>
  <c r="C41" i="98"/>
  <c r="C38" i="93"/>
  <c r="O38" i="93" s="1"/>
  <c r="O49" i="93" s="1"/>
  <c r="C38" i="62"/>
  <c r="O38" i="62" s="1"/>
  <c r="O49" i="62" s="1"/>
  <c r="C39" i="97"/>
  <c r="G39" i="97" s="1"/>
  <c r="C43" i="93"/>
  <c r="K43" i="93" s="1"/>
  <c r="K49" i="93" s="1"/>
  <c r="C239" i="98"/>
  <c r="C308" i="98"/>
  <c r="C307" i="94"/>
  <c r="C238" i="94"/>
  <c r="C237" i="97"/>
  <c r="C237" i="96"/>
  <c r="C306" i="96"/>
  <c r="C16" i="96"/>
  <c r="C38" i="95"/>
  <c r="O38" i="95" s="1"/>
  <c r="C307" i="62"/>
  <c r="C238" i="62"/>
  <c r="C13" i="96"/>
  <c r="C16" i="94"/>
  <c r="C300" i="95"/>
  <c r="E300" i="95" s="1"/>
  <c r="C20" i="95"/>
  <c r="E20" i="95" s="1"/>
  <c r="C20" i="93"/>
  <c r="E20" i="93" s="1"/>
  <c r="C300" i="93"/>
  <c r="E300" i="93" s="1"/>
  <c r="C42" i="98"/>
  <c r="I42" i="98" s="1"/>
  <c r="C38" i="96"/>
  <c r="O38" i="96" s="1"/>
  <c r="C38" i="97"/>
  <c r="O38" i="97" s="1"/>
  <c r="C39" i="96"/>
  <c r="G39" i="96" s="1"/>
  <c r="C43" i="62"/>
  <c r="K43" i="62" s="1"/>
  <c r="K49" i="62" s="1"/>
  <c r="C221" i="98"/>
  <c r="C238" i="93"/>
  <c r="C307" i="93"/>
  <c r="C306" i="93"/>
  <c r="C237" i="93"/>
  <c r="C306" i="62"/>
  <c r="C237" i="62"/>
  <c r="M113" i="94"/>
  <c r="M115" i="94" s="1"/>
  <c r="G113" i="97"/>
  <c r="G115" i="97" s="1"/>
  <c r="I69" i="98"/>
  <c r="G113" i="95"/>
  <c r="G115" i="95" s="1"/>
  <c r="M113" i="95"/>
  <c r="M115" i="95" s="1"/>
  <c r="M113" i="93"/>
  <c r="M115" i="93" s="1"/>
  <c r="K113" i="94"/>
  <c r="K115" i="94" s="1"/>
  <c r="O113" i="94"/>
  <c r="O115" i="94" s="1"/>
  <c r="K113" i="62"/>
  <c r="K115" i="62" s="1"/>
  <c r="E113" i="62"/>
  <c r="I113" i="62"/>
  <c r="I115" i="62" s="1"/>
  <c r="K69" i="98"/>
  <c r="E113" i="95"/>
  <c r="K113" i="93"/>
  <c r="K115" i="93" s="1"/>
  <c r="G113" i="93"/>
  <c r="G115" i="93" s="1"/>
  <c r="E113" i="94"/>
  <c r="O113" i="62"/>
  <c r="O115" i="62" s="1"/>
  <c r="I113" i="96"/>
  <c r="I115" i="96" s="1"/>
  <c r="I340" i="98"/>
  <c r="M340" i="98"/>
  <c r="O340" i="98"/>
  <c r="K340" i="98"/>
  <c r="E340" i="98"/>
  <c r="G340" i="98"/>
  <c r="G69" i="98"/>
  <c r="O113" i="95"/>
  <c r="O115" i="95" s="1"/>
  <c r="I113" i="93"/>
  <c r="I115" i="93" s="1"/>
  <c r="O113" i="93"/>
  <c r="O115" i="93" s="1"/>
  <c r="G113" i="94"/>
  <c r="G115" i="94" s="1"/>
  <c r="M113" i="62"/>
  <c r="M115" i="62" s="1"/>
  <c r="S162" i="66"/>
  <c r="E115" i="96" l="1"/>
  <c r="E115" i="95"/>
  <c r="E115" i="93"/>
  <c r="E115" i="62"/>
  <c r="E115" i="97"/>
  <c r="E115" i="94"/>
  <c r="E237" i="93"/>
  <c r="G237" i="93"/>
  <c r="K237" i="93"/>
  <c r="I237" i="93"/>
  <c r="M237" i="93"/>
  <c r="O237" i="93"/>
  <c r="G221" i="98"/>
  <c r="K221" i="98"/>
  <c r="E221" i="98"/>
  <c r="M221" i="98"/>
  <c r="O221" i="98"/>
  <c r="I221" i="98"/>
  <c r="E35" i="95"/>
  <c r="O238" i="62"/>
  <c r="M238" i="62"/>
  <c r="K238" i="62"/>
  <c r="G238" i="62"/>
  <c r="I238" i="62"/>
  <c r="E238" i="62"/>
  <c r="O306" i="96"/>
  <c r="E306" i="96"/>
  <c r="G306" i="96"/>
  <c r="I306" i="96"/>
  <c r="M306" i="96"/>
  <c r="K306" i="96"/>
  <c r="E307" i="94"/>
  <c r="G307" i="94"/>
  <c r="O307" i="94"/>
  <c r="I307" i="94"/>
  <c r="M307" i="94"/>
  <c r="K307" i="94"/>
  <c r="E35" i="94"/>
  <c r="M13" i="97"/>
  <c r="C338" i="97"/>
  <c r="I13" i="97"/>
  <c r="G13" i="97"/>
  <c r="E13" i="97"/>
  <c r="O13" i="97"/>
  <c r="K13" i="97"/>
  <c r="M136" i="98"/>
  <c r="I136" i="98"/>
  <c r="O136" i="98"/>
  <c r="K136" i="98"/>
  <c r="E136" i="98"/>
  <c r="G136" i="98"/>
  <c r="E304" i="98"/>
  <c r="O304" i="98"/>
  <c r="K304" i="98"/>
  <c r="M304" i="98"/>
  <c r="I304" i="98"/>
  <c r="G304" i="98"/>
  <c r="K307" i="95"/>
  <c r="I307" i="95"/>
  <c r="O307" i="95"/>
  <c r="M307" i="95"/>
  <c r="E307" i="95"/>
  <c r="G307" i="95"/>
  <c r="O16" i="97"/>
  <c r="E16" i="97"/>
  <c r="I16" i="97"/>
  <c r="K16" i="97"/>
  <c r="M16" i="97"/>
  <c r="G16" i="97"/>
  <c r="G302" i="98"/>
  <c r="K302" i="98"/>
  <c r="M302" i="98"/>
  <c r="I302" i="98"/>
  <c r="O302" i="98"/>
  <c r="E302" i="98"/>
  <c r="G306" i="93"/>
  <c r="K306" i="93"/>
  <c r="M306" i="93"/>
  <c r="O306" i="93"/>
  <c r="I306" i="93"/>
  <c r="E306" i="93"/>
  <c r="G307" i="62"/>
  <c r="M307" i="62"/>
  <c r="O307" i="62"/>
  <c r="I307" i="62"/>
  <c r="K307" i="62"/>
  <c r="E307" i="62"/>
  <c r="E237" i="96"/>
  <c r="I237" i="96"/>
  <c r="K237" i="96"/>
  <c r="M237" i="96"/>
  <c r="G237" i="96"/>
  <c r="O237" i="96"/>
  <c r="E308" i="98"/>
  <c r="K308" i="98"/>
  <c r="M308" i="98"/>
  <c r="G308" i="98"/>
  <c r="I308" i="98"/>
  <c r="O308" i="98"/>
  <c r="K238" i="97"/>
  <c r="G238" i="97"/>
  <c r="E238" i="97"/>
  <c r="I238" i="97"/>
  <c r="O238" i="97"/>
  <c r="M238" i="97"/>
  <c r="M306" i="95"/>
  <c r="K306" i="95"/>
  <c r="I306" i="95"/>
  <c r="O306" i="95"/>
  <c r="G306" i="95"/>
  <c r="E306" i="95"/>
  <c r="O238" i="96"/>
  <c r="K238" i="96"/>
  <c r="M238" i="96"/>
  <c r="E238" i="96"/>
  <c r="I238" i="96"/>
  <c r="G238" i="96"/>
  <c r="E111" i="98"/>
  <c r="M111" i="98"/>
  <c r="K111" i="98"/>
  <c r="G111" i="98"/>
  <c r="O111" i="98"/>
  <c r="I111" i="98"/>
  <c r="G306" i="94"/>
  <c r="E306" i="94"/>
  <c r="K306" i="94"/>
  <c r="I306" i="94"/>
  <c r="O306" i="94"/>
  <c r="M306" i="94"/>
  <c r="E237" i="62"/>
  <c r="I237" i="62"/>
  <c r="M237" i="62"/>
  <c r="K237" i="62"/>
  <c r="O237" i="62"/>
  <c r="G237" i="62"/>
  <c r="G240" i="62" s="1"/>
  <c r="G307" i="93"/>
  <c r="O307" i="93"/>
  <c r="I307" i="93"/>
  <c r="M307" i="93"/>
  <c r="E307" i="93"/>
  <c r="K307" i="93"/>
  <c r="K16" i="94"/>
  <c r="M16" i="94"/>
  <c r="E16" i="94"/>
  <c r="O16" i="94"/>
  <c r="I16" i="94"/>
  <c r="G16" i="94"/>
  <c r="O237" i="97"/>
  <c r="M237" i="97"/>
  <c r="K237" i="97"/>
  <c r="G237" i="97"/>
  <c r="E237" i="97"/>
  <c r="I237" i="97"/>
  <c r="O239" i="98"/>
  <c r="O240" i="98" s="1"/>
  <c r="K239" i="98"/>
  <c r="E239" i="98"/>
  <c r="M239" i="98"/>
  <c r="G239" i="98"/>
  <c r="I239" i="98"/>
  <c r="G16" i="95"/>
  <c r="O16" i="95"/>
  <c r="I16" i="95"/>
  <c r="M16" i="95"/>
  <c r="E16" i="95"/>
  <c r="K16" i="95"/>
  <c r="E35" i="62"/>
  <c r="E49" i="62"/>
  <c r="K237" i="95"/>
  <c r="I237" i="95"/>
  <c r="M237" i="95"/>
  <c r="G237" i="95"/>
  <c r="E237" i="95"/>
  <c r="O237" i="95"/>
  <c r="K307" i="96"/>
  <c r="O307" i="96"/>
  <c r="I307" i="96"/>
  <c r="M307" i="96"/>
  <c r="G307" i="96"/>
  <c r="E307" i="96"/>
  <c r="E13" i="94"/>
  <c r="C338" i="94"/>
  <c r="K13" i="94"/>
  <c r="M13" i="94"/>
  <c r="G13" i="94"/>
  <c r="I13" i="94"/>
  <c r="O13" i="94"/>
  <c r="M237" i="94"/>
  <c r="K237" i="94"/>
  <c r="O237" i="94"/>
  <c r="E237" i="94"/>
  <c r="I237" i="94"/>
  <c r="G237" i="94"/>
  <c r="E35" i="96"/>
  <c r="O306" i="62"/>
  <c r="E306" i="62"/>
  <c r="K306" i="62"/>
  <c r="I306" i="62"/>
  <c r="I311" i="62" s="1"/>
  <c r="M306" i="62"/>
  <c r="G306" i="62"/>
  <c r="M238" i="93"/>
  <c r="K238" i="93"/>
  <c r="E238" i="93"/>
  <c r="I238" i="93"/>
  <c r="G238" i="93"/>
  <c r="O238" i="93"/>
  <c r="E35" i="93"/>
  <c r="E13" i="96"/>
  <c r="C338" i="96"/>
  <c r="G13" i="96"/>
  <c r="O13" i="96"/>
  <c r="M13" i="96"/>
  <c r="K13" i="96"/>
  <c r="I13" i="96"/>
  <c r="I16" i="96"/>
  <c r="E16" i="96"/>
  <c r="K16" i="96"/>
  <c r="G16" i="96"/>
  <c r="O16" i="96"/>
  <c r="M16" i="96"/>
  <c r="M238" i="94"/>
  <c r="O238" i="94"/>
  <c r="I238" i="94"/>
  <c r="G238" i="94"/>
  <c r="K238" i="94"/>
  <c r="E238" i="94"/>
  <c r="O41" i="98"/>
  <c r="M41" i="98"/>
  <c r="I41" i="98"/>
  <c r="G41" i="98"/>
  <c r="K41" i="98"/>
  <c r="E112" i="98"/>
  <c r="G112" i="98"/>
  <c r="K112" i="98"/>
  <c r="M112" i="98"/>
  <c r="I112" i="98"/>
  <c r="O112" i="98"/>
  <c r="M235" i="98"/>
  <c r="O235" i="98"/>
  <c r="E235" i="98"/>
  <c r="K235" i="98"/>
  <c r="G235" i="98"/>
  <c r="I235" i="98"/>
  <c r="K238" i="95"/>
  <c r="O238" i="95"/>
  <c r="G238" i="95"/>
  <c r="I238" i="95"/>
  <c r="E238" i="95"/>
  <c r="M238" i="95"/>
  <c r="E35" i="97"/>
  <c r="O13" i="95"/>
  <c r="E13" i="95"/>
  <c r="G13" i="95"/>
  <c r="K13" i="95"/>
  <c r="M13" i="95"/>
  <c r="C338" i="95"/>
  <c r="I13" i="95"/>
  <c r="W136" i="66"/>
  <c r="W163" i="66"/>
  <c r="V146" i="66"/>
  <c r="T146" i="66"/>
  <c r="Y161" i="66"/>
  <c r="Y14" i="66"/>
  <c r="V140" i="66"/>
  <c r="U136" i="66"/>
  <c r="Y182" i="66"/>
  <c r="S146" i="66"/>
  <c r="X146" i="66"/>
  <c r="X145" i="66"/>
  <c r="W158" i="66"/>
  <c r="X136" i="66"/>
  <c r="W181" i="66"/>
  <c r="W140" i="66"/>
  <c r="T145" i="66"/>
  <c r="S141" i="66"/>
  <c r="V136" i="66"/>
  <c r="S158" i="66"/>
  <c r="T157" i="66"/>
  <c r="S140" i="66"/>
  <c r="T158" i="66"/>
  <c r="T181" i="66"/>
  <c r="X181" i="66"/>
  <c r="T140" i="66"/>
  <c r="Y162" i="66"/>
  <c r="S163" i="66"/>
  <c r="Y17" i="66"/>
  <c r="X158" i="66"/>
  <c r="U145" i="66"/>
  <c r="V141" i="66"/>
  <c r="S136" i="66"/>
  <c r="X141" i="66"/>
  <c r="V163" i="66"/>
  <c r="U141" i="66"/>
  <c r="U140" i="66"/>
  <c r="W146" i="66"/>
  <c r="U181" i="66"/>
  <c r="W157" i="66"/>
  <c r="U163" i="66"/>
  <c r="S157" i="66"/>
  <c r="U146" i="66"/>
  <c r="W145" i="66"/>
  <c r="Y35" i="66"/>
  <c r="X163" i="66"/>
  <c r="T141" i="66"/>
  <c r="W141" i="66"/>
  <c r="U158" i="66"/>
  <c r="X140" i="66"/>
  <c r="V158" i="66"/>
  <c r="T136" i="66"/>
  <c r="U157" i="66"/>
  <c r="T163" i="66"/>
  <c r="V157" i="66"/>
  <c r="Y11" i="66"/>
  <c r="V181" i="66"/>
  <c r="Y39" i="66"/>
  <c r="V145" i="66"/>
  <c r="S145" i="66"/>
  <c r="Y34" i="66"/>
  <c r="Y183" i="66"/>
  <c r="X157" i="66"/>
  <c r="G17" i="95" l="1"/>
  <c r="O311" i="62"/>
  <c r="M311" i="62"/>
  <c r="G49" i="94"/>
  <c r="K240" i="62"/>
  <c r="G113" i="98"/>
  <c r="G115" i="98" s="1"/>
  <c r="G17" i="97"/>
  <c r="E311" i="62"/>
  <c r="C197" i="93"/>
  <c r="C198" i="97"/>
  <c r="C16" i="98"/>
  <c r="C39" i="98"/>
  <c r="G39" i="98" s="1"/>
  <c r="C43" i="98"/>
  <c r="K43" i="98" s="1"/>
  <c r="C13" i="98"/>
  <c r="C193" i="94"/>
  <c r="C198" i="62"/>
  <c r="C197" i="97"/>
  <c r="C198" i="96"/>
  <c r="C238" i="98"/>
  <c r="C307" i="98"/>
  <c r="C305" i="93"/>
  <c r="C236" i="93"/>
  <c r="C193" i="62"/>
  <c r="C193" i="93"/>
  <c r="C197" i="95"/>
  <c r="C197" i="96"/>
  <c r="C198" i="93"/>
  <c r="C236" i="94"/>
  <c r="C305" i="94"/>
  <c r="C305" i="95"/>
  <c r="C236" i="95"/>
  <c r="C193" i="95"/>
  <c r="C197" i="62"/>
  <c r="C236" i="97"/>
  <c r="C193" i="97"/>
  <c r="C193" i="96"/>
  <c r="C197" i="94"/>
  <c r="C198" i="94"/>
  <c r="C198" i="95"/>
  <c r="C300" i="98"/>
  <c r="E300" i="98" s="1"/>
  <c r="C20" i="98"/>
  <c r="E20" i="98" s="1"/>
  <c r="C38" i="98"/>
  <c r="O38" i="98" s="1"/>
  <c r="C306" i="98"/>
  <c r="C237" i="98"/>
  <c r="C305" i="96"/>
  <c r="C236" i="96"/>
  <c r="I17" i="95"/>
  <c r="I49" i="95"/>
  <c r="G17" i="96"/>
  <c r="G49" i="95"/>
  <c r="M17" i="94"/>
  <c r="M49" i="94"/>
  <c r="M17" i="97"/>
  <c r="M49" i="97"/>
  <c r="K338" i="95"/>
  <c r="M338" i="95"/>
  <c r="G338" i="95"/>
  <c r="O338" i="95"/>
  <c r="C343" i="95"/>
  <c r="I338" i="95"/>
  <c r="E338" i="95"/>
  <c r="K17" i="96"/>
  <c r="K49" i="96"/>
  <c r="I338" i="96"/>
  <c r="M338" i="96"/>
  <c r="C343" i="96"/>
  <c r="K338" i="96"/>
  <c r="G338" i="96"/>
  <c r="E338" i="96"/>
  <c r="O338" i="96"/>
  <c r="O17" i="94"/>
  <c r="O49" i="94"/>
  <c r="K17" i="94"/>
  <c r="K49" i="94"/>
  <c r="M240" i="62"/>
  <c r="K113" i="98"/>
  <c r="K115" i="98" s="1"/>
  <c r="M17" i="95"/>
  <c r="M49" i="95"/>
  <c r="O17" i="95"/>
  <c r="O49" i="95"/>
  <c r="M17" i="96"/>
  <c r="M49" i="96"/>
  <c r="K311" i="62"/>
  <c r="I17" i="94"/>
  <c r="I49" i="94"/>
  <c r="C343" i="94"/>
  <c r="E338" i="94"/>
  <c r="G338" i="94"/>
  <c r="I338" i="94"/>
  <c r="O338" i="94"/>
  <c r="K338" i="94"/>
  <c r="M338" i="94"/>
  <c r="I240" i="62"/>
  <c r="I113" i="98"/>
  <c r="I115" i="98" s="1"/>
  <c r="M113" i="98"/>
  <c r="M115" i="98" s="1"/>
  <c r="K17" i="97"/>
  <c r="K49" i="97"/>
  <c r="I17" i="97"/>
  <c r="I49" i="97"/>
  <c r="I17" i="96"/>
  <c r="I49" i="96"/>
  <c r="K17" i="95"/>
  <c r="K49" i="95"/>
  <c r="O17" i="96"/>
  <c r="O49" i="96"/>
  <c r="G311" i="62"/>
  <c r="G17" i="94"/>
  <c r="G49" i="96"/>
  <c r="E240" i="62"/>
  <c r="O113" i="98"/>
  <c r="O115" i="98" s="1"/>
  <c r="E113" i="98"/>
  <c r="O17" i="97"/>
  <c r="O49" i="97"/>
  <c r="O338" i="97"/>
  <c r="I338" i="97"/>
  <c r="G338" i="97"/>
  <c r="K338" i="97"/>
  <c r="M338" i="97"/>
  <c r="E338" i="97"/>
  <c r="C343" i="97"/>
  <c r="G49" i="97"/>
  <c r="Y146" i="66"/>
  <c r="Y136" i="66"/>
  <c r="Y141" i="66"/>
  <c r="Y157" i="66"/>
  <c r="Y140" i="66"/>
  <c r="Y158" i="66"/>
  <c r="Y145" i="66"/>
  <c r="Y181" i="66"/>
  <c r="Y163" i="66"/>
  <c r="E115" i="98" l="1"/>
  <c r="C193" i="98"/>
  <c r="C236" i="98"/>
  <c r="C305" i="98"/>
  <c r="C197" i="98"/>
  <c r="C198" i="98"/>
  <c r="I237" i="98"/>
  <c r="E237" i="98"/>
  <c r="G237" i="98"/>
  <c r="O237" i="98"/>
  <c r="K237" i="98"/>
  <c r="M237" i="98"/>
  <c r="G198" i="95"/>
  <c r="E198" i="95"/>
  <c r="M198" i="95"/>
  <c r="K198" i="95"/>
  <c r="I198" i="95"/>
  <c r="C349" i="95"/>
  <c r="O198" i="95"/>
  <c r="G236" i="95"/>
  <c r="G240" i="95" s="1"/>
  <c r="M236" i="95"/>
  <c r="M240" i="95" s="1"/>
  <c r="O236" i="95"/>
  <c r="E236" i="95"/>
  <c r="E240" i="95" s="1"/>
  <c r="I236" i="95"/>
  <c r="I240" i="95" s="1"/>
  <c r="K236" i="95"/>
  <c r="K240" i="95" s="1"/>
  <c r="M193" i="62"/>
  <c r="E193" i="62"/>
  <c r="C342" i="62"/>
  <c r="I193" i="62"/>
  <c r="K193" i="62"/>
  <c r="G193" i="62"/>
  <c r="O193" i="62"/>
  <c r="O193" i="94"/>
  <c r="G193" i="94"/>
  <c r="M193" i="94"/>
  <c r="C342" i="94"/>
  <c r="E193" i="94"/>
  <c r="K193" i="94"/>
  <c r="I193" i="94"/>
  <c r="K236" i="96"/>
  <c r="K240" i="96" s="1"/>
  <c r="I236" i="96"/>
  <c r="I240" i="96" s="1"/>
  <c r="G236" i="96"/>
  <c r="G240" i="96" s="1"/>
  <c r="M236" i="96"/>
  <c r="M240" i="96" s="1"/>
  <c r="E236" i="96"/>
  <c r="E240" i="96" s="1"/>
  <c r="O236" i="96"/>
  <c r="E236" i="97"/>
  <c r="E240" i="97" s="1"/>
  <c r="G236" i="97"/>
  <c r="G240" i="97" s="1"/>
  <c r="M236" i="97"/>
  <c r="M240" i="97" s="1"/>
  <c r="I236" i="97"/>
  <c r="I240" i="97" s="1"/>
  <c r="K236" i="97"/>
  <c r="K240" i="97" s="1"/>
  <c r="O236" i="97"/>
  <c r="C342" i="96"/>
  <c r="O193" i="96"/>
  <c r="K193" i="96"/>
  <c r="G193" i="96"/>
  <c r="I193" i="96"/>
  <c r="M193" i="96"/>
  <c r="E193" i="96"/>
  <c r="I193" i="95"/>
  <c r="E193" i="95"/>
  <c r="C342" i="95"/>
  <c r="G193" i="95"/>
  <c r="O193" i="95"/>
  <c r="M193" i="95"/>
  <c r="K193" i="95"/>
  <c r="M236" i="94"/>
  <c r="M240" i="94" s="1"/>
  <c r="E236" i="94"/>
  <c r="E240" i="94" s="1"/>
  <c r="I236" i="94"/>
  <c r="I240" i="94" s="1"/>
  <c r="O236" i="94"/>
  <c r="G236" i="94"/>
  <c r="G240" i="94" s="1"/>
  <c r="K236" i="94"/>
  <c r="K240" i="94" s="1"/>
  <c r="G193" i="93"/>
  <c r="C342" i="93"/>
  <c r="E193" i="93"/>
  <c r="K193" i="93"/>
  <c r="I193" i="93"/>
  <c r="M193" i="93"/>
  <c r="O193" i="93"/>
  <c r="G307" i="98"/>
  <c r="O307" i="98"/>
  <c r="I307" i="98"/>
  <c r="K307" i="98"/>
  <c r="E307" i="98"/>
  <c r="M307" i="98"/>
  <c r="G198" i="62"/>
  <c r="E198" i="62"/>
  <c r="C349" i="62"/>
  <c r="M198" i="62"/>
  <c r="I198" i="62"/>
  <c r="K198" i="62"/>
  <c r="O198" i="62"/>
  <c r="E306" i="98"/>
  <c r="I306" i="98"/>
  <c r="M306" i="98"/>
  <c r="O306" i="98"/>
  <c r="K306" i="98"/>
  <c r="G306" i="98"/>
  <c r="M193" i="97"/>
  <c r="G193" i="97"/>
  <c r="C342" i="97"/>
  <c r="K193" i="97"/>
  <c r="I193" i="97"/>
  <c r="O193" i="97"/>
  <c r="E193" i="97"/>
  <c r="M198" i="93"/>
  <c r="C349" i="93"/>
  <c r="E198" i="93"/>
  <c r="O198" i="93"/>
  <c r="G198" i="93"/>
  <c r="K198" i="93"/>
  <c r="I198" i="93"/>
  <c r="K238" i="98"/>
  <c r="O238" i="98"/>
  <c r="I238" i="98"/>
  <c r="M238" i="98"/>
  <c r="G238" i="98"/>
  <c r="E238" i="98"/>
  <c r="M16" i="98"/>
  <c r="O16" i="98"/>
  <c r="K16" i="98"/>
  <c r="G16" i="98"/>
  <c r="I16" i="98"/>
  <c r="E16" i="98"/>
  <c r="G198" i="94"/>
  <c r="K198" i="94"/>
  <c r="C349" i="94"/>
  <c r="I198" i="94"/>
  <c r="E198" i="94"/>
  <c r="M198" i="94"/>
  <c r="O198" i="94"/>
  <c r="I305" i="95"/>
  <c r="I311" i="95" s="1"/>
  <c r="K305" i="95"/>
  <c r="K311" i="95" s="1"/>
  <c r="E305" i="95"/>
  <c r="E311" i="95" s="1"/>
  <c r="O305" i="95"/>
  <c r="O311" i="95" s="1"/>
  <c r="M305" i="95"/>
  <c r="M311" i="95" s="1"/>
  <c r="G305" i="95"/>
  <c r="G311" i="95" s="1"/>
  <c r="M197" i="96"/>
  <c r="C361" i="96"/>
  <c r="K197" i="96"/>
  <c r="G197" i="96"/>
  <c r="E197" i="96"/>
  <c r="O197" i="96"/>
  <c r="I197" i="96"/>
  <c r="E236" i="93"/>
  <c r="E240" i="93" s="1"/>
  <c r="O236" i="93"/>
  <c r="M236" i="93"/>
  <c r="M240" i="93" s="1"/>
  <c r="I236" i="93"/>
  <c r="I240" i="93" s="1"/>
  <c r="K236" i="93"/>
  <c r="K240" i="93" s="1"/>
  <c r="G236" i="93"/>
  <c r="G240" i="93" s="1"/>
  <c r="G198" i="96"/>
  <c r="E198" i="96"/>
  <c r="O198" i="96"/>
  <c r="K198" i="96"/>
  <c r="C349" i="96"/>
  <c r="M198" i="96"/>
  <c r="I198" i="96"/>
  <c r="I13" i="98"/>
  <c r="E13" i="98"/>
  <c r="C338" i="98"/>
  <c r="M13" i="98"/>
  <c r="O13" i="98"/>
  <c r="K13" i="98"/>
  <c r="G13" i="98"/>
  <c r="G198" i="97"/>
  <c r="C349" i="97"/>
  <c r="E198" i="97"/>
  <c r="O198" i="97"/>
  <c r="M198" i="97"/>
  <c r="K198" i="97"/>
  <c r="I198" i="97"/>
  <c r="E305" i="96"/>
  <c r="E311" i="96" s="1"/>
  <c r="I305" i="96"/>
  <c r="I311" i="96" s="1"/>
  <c r="O305" i="96"/>
  <c r="O311" i="96" s="1"/>
  <c r="G305" i="96"/>
  <c r="G311" i="96" s="1"/>
  <c r="M305" i="96"/>
  <c r="M311" i="96" s="1"/>
  <c r="K305" i="96"/>
  <c r="K311" i="96" s="1"/>
  <c r="E35" i="98"/>
  <c r="K197" i="94"/>
  <c r="G197" i="94"/>
  <c r="I197" i="94"/>
  <c r="C361" i="94"/>
  <c r="O197" i="94"/>
  <c r="E197" i="94"/>
  <c r="M197" i="94"/>
  <c r="E197" i="62"/>
  <c r="G197" i="62"/>
  <c r="K197" i="62"/>
  <c r="O197" i="62"/>
  <c r="M197" i="62"/>
  <c r="I197" i="62"/>
  <c r="C361" i="62"/>
  <c r="M305" i="94"/>
  <c r="M311" i="94" s="1"/>
  <c r="I305" i="94"/>
  <c r="I311" i="94" s="1"/>
  <c r="K305" i="94"/>
  <c r="K311" i="94" s="1"/>
  <c r="E305" i="94"/>
  <c r="E311" i="94" s="1"/>
  <c r="G305" i="94"/>
  <c r="G311" i="94" s="1"/>
  <c r="O305" i="94"/>
  <c r="O311" i="94" s="1"/>
  <c r="M197" i="95"/>
  <c r="I197" i="95"/>
  <c r="C361" i="95"/>
  <c r="E197" i="95"/>
  <c r="G197" i="95"/>
  <c r="K197" i="95"/>
  <c r="O197" i="95"/>
  <c r="O305" i="93"/>
  <c r="O311" i="93" s="1"/>
  <c r="E305" i="93"/>
  <c r="E311" i="93" s="1"/>
  <c r="I305" i="93"/>
  <c r="I311" i="93" s="1"/>
  <c r="G305" i="93"/>
  <c r="G311" i="93" s="1"/>
  <c r="M305" i="93"/>
  <c r="M311" i="93" s="1"/>
  <c r="K305" i="93"/>
  <c r="K311" i="93" s="1"/>
  <c r="M197" i="97"/>
  <c r="O197" i="97"/>
  <c r="I197" i="97"/>
  <c r="G197" i="97"/>
  <c r="K197" i="97"/>
  <c r="E197" i="97"/>
  <c r="C361" i="97"/>
  <c r="C361" i="93"/>
  <c r="K197" i="93"/>
  <c r="M197" i="93"/>
  <c r="E197" i="93"/>
  <c r="G197" i="93"/>
  <c r="I197" i="93"/>
  <c r="O197" i="93"/>
  <c r="W147" i="66"/>
  <c r="U156" i="66"/>
  <c r="U150" i="66"/>
  <c r="V144" i="66"/>
  <c r="U154" i="66"/>
  <c r="V147" i="66"/>
  <c r="V154" i="66"/>
  <c r="U149" i="66"/>
  <c r="W144" i="66"/>
  <c r="V156" i="66"/>
  <c r="W155" i="66"/>
  <c r="W9" i="66"/>
  <c r="V149" i="66"/>
  <c r="V9" i="66"/>
  <c r="U155" i="66"/>
  <c r="W154" i="66"/>
  <c r="W149" i="66"/>
  <c r="W150" i="66"/>
  <c r="U144" i="66"/>
  <c r="V150" i="66"/>
  <c r="U9" i="66"/>
  <c r="V148" i="66"/>
  <c r="V155" i="66"/>
  <c r="W148" i="66"/>
  <c r="U148" i="66"/>
  <c r="W156" i="66"/>
  <c r="U147" i="66"/>
  <c r="G17" i="98" l="1"/>
  <c r="O199" i="62"/>
  <c r="G49" i="98"/>
  <c r="C220" i="94"/>
  <c r="C218" i="95"/>
  <c r="C203" i="95"/>
  <c r="C220" i="96"/>
  <c r="C203" i="96"/>
  <c r="C218" i="96"/>
  <c r="C204" i="94"/>
  <c r="C202" i="94"/>
  <c r="C203" i="94"/>
  <c r="C202" i="95"/>
  <c r="C11" i="96"/>
  <c r="E11" i="96" s="1"/>
  <c r="C11" i="94"/>
  <c r="E11" i="94" s="1"/>
  <c r="C220" i="95"/>
  <c r="C202" i="96"/>
  <c r="C219" i="95"/>
  <c r="C218" i="94"/>
  <c r="C219" i="96"/>
  <c r="C219" i="94"/>
  <c r="C11" i="95"/>
  <c r="E11" i="95" s="1"/>
  <c r="C204" i="95"/>
  <c r="C204" i="96"/>
  <c r="K361" i="62"/>
  <c r="K362" i="62" s="1"/>
  <c r="G361" i="62"/>
  <c r="G362" i="62" s="1"/>
  <c r="O361" i="62"/>
  <c r="O362" i="62" s="1"/>
  <c r="M361" i="62"/>
  <c r="M362" i="62" s="1"/>
  <c r="I361" i="62"/>
  <c r="I362" i="62" s="1"/>
  <c r="E361" i="62"/>
  <c r="E362" i="62" s="1"/>
  <c r="E342" i="97"/>
  <c r="E343" i="97" s="1"/>
  <c r="K342" i="97"/>
  <c r="K343" i="97" s="1"/>
  <c r="O342" i="97"/>
  <c r="O343" i="97" s="1"/>
  <c r="G342" i="97"/>
  <c r="G343" i="97" s="1"/>
  <c r="M342" i="97"/>
  <c r="M343" i="97" s="1"/>
  <c r="I342" i="97"/>
  <c r="I343" i="97" s="1"/>
  <c r="I199" i="93"/>
  <c r="G199" i="93"/>
  <c r="M199" i="95"/>
  <c r="E199" i="95"/>
  <c r="I199" i="96"/>
  <c r="E342" i="96"/>
  <c r="E343" i="96" s="1"/>
  <c r="I342" i="96"/>
  <c r="I343" i="96" s="1"/>
  <c r="K342" i="96"/>
  <c r="K343" i="96" s="1"/>
  <c r="G342" i="96"/>
  <c r="G343" i="96" s="1"/>
  <c r="O342" i="96"/>
  <c r="O343" i="96" s="1"/>
  <c r="M342" i="96"/>
  <c r="M343" i="96" s="1"/>
  <c r="M342" i="94"/>
  <c r="M343" i="94" s="1"/>
  <c r="O342" i="94"/>
  <c r="O343" i="94" s="1"/>
  <c r="G342" i="94"/>
  <c r="G343" i="94" s="1"/>
  <c r="I342" i="94"/>
  <c r="I343" i="94" s="1"/>
  <c r="K342" i="94"/>
  <c r="K343" i="94" s="1"/>
  <c r="E342" i="94"/>
  <c r="E343" i="94" s="1"/>
  <c r="I342" i="62"/>
  <c r="I343" i="62" s="1"/>
  <c r="G342" i="62"/>
  <c r="G343" i="62" s="1"/>
  <c r="E342" i="62"/>
  <c r="E343" i="62" s="1"/>
  <c r="O342" i="62"/>
  <c r="O343" i="62" s="1"/>
  <c r="K342" i="62"/>
  <c r="K343" i="62" s="1"/>
  <c r="M342" i="62"/>
  <c r="M343" i="62" s="1"/>
  <c r="K197" i="98"/>
  <c r="C361" i="98"/>
  <c r="E197" i="98"/>
  <c r="M197" i="98"/>
  <c r="O197" i="98"/>
  <c r="G197" i="98"/>
  <c r="I197" i="98"/>
  <c r="O361" i="93"/>
  <c r="O362" i="93" s="1"/>
  <c r="E361" i="93"/>
  <c r="E362" i="93" s="1"/>
  <c r="K361" i="93"/>
  <c r="K362" i="93" s="1"/>
  <c r="G361" i="93"/>
  <c r="G362" i="93" s="1"/>
  <c r="I361" i="93"/>
  <c r="I362" i="93" s="1"/>
  <c r="M361" i="93"/>
  <c r="M362" i="93" s="1"/>
  <c r="O338" i="98"/>
  <c r="E338" i="98"/>
  <c r="C343" i="98"/>
  <c r="I338" i="98"/>
  <c r="K338" i="98"/>
  <c r="M338" i="98"/>
  <c r="G338" i="98"/>
  <c r="O199" i="97"/>
  <c r="G199" i="97"/>
  <c r="O349" i="62"/>
  <c r="O350" i="62" s="1"/>
  <c r="I349" i="62"/>
  <c r="I350" i="62" s="1"/>
  <c r="K349" i="62"/>
  <c r="K350" i="62" s="1"/>
  <c r="G349" i="62"/>
  <c r="G350" i="62" s="1"/>
  <c r="M349" i="62"/>
  <c r="M350" i="62" s="1"/>
  <c r="E349" i="62"/>
  <c r="E350" i="62" s="1"/>
  <c r="K199" i="93"/>
  <c r="O199" i="95"/>
  <c r="I199" i="95"/>
  <c r="G199" i="96"/>
  <c r="I199" i="94"/>
  <c r="M199" i="94"/>
  <c r="G199" i="62"/>
  <c r="E199" i="62"/>
  <c r="O305" i="98"/>
  <c r="O311" i="98" s="1"/>
  <c r="M305" i="98"/>
  <c r="M311" i="98" s="1"/>
  <c r="G305" i="98"/>
  <c r="G311" i="98" s="1"/>
  <c r="E305" i="98"/>
  <c r="E311" i="98" s="1"/>
  <c r="K305" i="98"/>
  <c r="K311" i="98" s="1"/>
  <c r="I305" i="98"/>
  <c r="I311" i="98" s="1"/>
  <c r="O361" i="97"/>
  <c r="O362" i="97" s="1"/>
  <c r="K361" i="97"/>
  <c r="K362" i="97" s="1"/>
  <c r="M361" i="97"/>
  <c r="M362" i="97" s="1"/>
  <c r="I361" i="97"/>
  <c r="I362" i="97" s="1"/>
  <c r="E361" i="97"/>
  <c r="E362" i="97" s="1"/>
  <c r="G361" i="97"/>
  <c r="G362" i="97" s="1"/>
  <c r="O361" i="94"/>
  <c r="O362" i="94" s="1"/>
  <c r="M361" i="94"/>
  <c r="M362" i="94" s="1"/>
  <c r="I361" i="94"/>
  <c r="I362" i="94" s="1"/>
  <c r="E361" i="94"/>
  <c r="E362" i="94" s="1"/>
  <c r="G361" i="94"/>
  <c r="G362" i="94" s="1"/>
  <c r="K361" i="94"/>
  <c r="K362" i="94" s="1"/>
  <c r="K17" i="98"/>
  <c r="K49" i="98"/>
  <c r="E349" i="96"/>
  <c r="E350" i="96" s="1"/>
  <c r="M349" i="96"/>
  <c r="M350" i="96" s="1"/>
  <c r="I349" i="96"/>
  <c r="I350" i="96" s="1"/>
  <c r="G349" i="96"/>
  <c r="G350" i="96" s="1"/>
  <c r="O349" i="96"/>
  <c r="O350" i="96" s="1"/>
  <c r="K349" i="96"/>
  <c r="K350" i="96" s="1"/>
  <c r="I361" i="96"/>
  <c r="I362" i="96" s="1"/>
  <c r="E361" i="96"/>
  <c r="E362" i="96" s="1"/>
  <c r="M361" i="96"/>
  <c r="M362" i="96" s="1"/>
  <c r="O361" i="96"/>
  <c r="O362" i="96" s="1"/>
  <c r="G361" i="96"/>
  <c r="G362" i="96" s="1"/>
  <c r="K361" i="96"/>
  <c r="K362" i="96" s="1"/>
  <c r="M349" i="94"/>
  <c r="M350" i="94" s="1"/>
  <c r="I349" i="94"/>
  <c r="I350" i="94" s="1"/>
  <c r="K349" i="94"/>
  <c r="K350" i="94" s="1"/>
  <c r="G349" i="94"/>
  <c r="G350" i="94" s="1"/>
  <c r="O349" i="94"/>
  <c r="O350" i="94" s="1"/>
  <c r="E349" i="94"/>
  <c r="E350" i="94" s="1"/>
  <c r="I349" i="93"/>
  <c r="I350" i="93" s="1"/>
  <c r="O349" i="93"/>
  <c r="O350" i="93" s="1"/>
  <c r="G349" i="93"/>
  <c r="G350" i="93" s="1"/>
  <c r="K349" i="93"/>
  <c r="K350" i="93" s="1"/>
  <c r="E349" i="93"/>
  <c r="E350" i="93" s="1"/>
  <c r="M349" i="93"/>
  <c r="M350" i="93" s="1"/>
  <c r="I199" i="97"/>
  <c r="M199" i="97"/>
  <c r="O199" i="93"/>
  <c r="E199" i="93"/>
  <c r="G199" i="95"/>
  <c r="E199" i="96"/>
  <c r="K199" i="96"/>
  <c r="K199" i="94"/>
  <c r="G199" i="94"/>
  <c r="K199" i="62"/>
  <c r="M199" i="62"/>
  <c r="K349" i="95"/>
  <c r="K350" i="95" s="1"/>
  <c r="I349" i="95"/>
  <c r="I350" i="95" s="1"/>
  <c r="M349" i="95"/>
  <c r="M350" i="95" s="1"/>
  <c r="O349" i="95"/>
  <c r="O350" i="95" s="1"/>
  <c r="G349" i="95"/>
  <c r="G350" i="95" s="1"/>
  <c r="E349" i="95"/>
  <c r="E350" i="95" s="1"/>
  <c r="O236" i="98"/>
  <c r="M236" i="98"/>
  <c r="M240" i="98" s="1"/>
  <c r="I236" i="98"/>
  <c r="I240" i="98" s="1"/>
  <c r="K236" i="98"/>
  <c r="K240" i="98" s="1"/>
  <c r="E236" i="98"/>
  <c r="E240" i="98" s="1"/>
  <c r="G236" i="98"/>
  <c r="G240" i="98" s="1"/>
  <c r="M17" i="98"/>
  <c r="M49" i="98"/>
  <c r="E199" i="97"/>
  <c r="G361" i="95"/>
  <c r="G362" i="95" s="1"/>
  <c r="E361" i="95"/>
  <c r="E362" i="95" s="1"/>
  <c r="K361" i="95"/>
  <c r="K362" i="95" s="1"/>
  <c r="I361" i="95"/>
  <c r="I362" i="95" s="1"/>
  <c r="O361" i="95"/>
  <c r="O362" i="95" s="1"/>
  <c r="M361" i="95"/>
  <c r="M362" i="95" s="1"/>
  <c r="I349" i="97"/>
  <c r="I350" i="97" s="1"/>
  <c r="E349" i="97"/>
  <c r="E350" i="97" s="1"/>
  <c r="K349" i="97"/>
  <c r="K350" i="97" s="1"/>
  <c r="G349" i="97"/>
  <c r="G350" i="97" s="1"/>
  <c r="O349" i="97"/>
  <c r="O350" i="97" s="1"/>
  <c r="M349" i="97"/>
  <c r="M350" i="97" s="1"/>
  <c r="O17" i="98"/>
  <c r="O49" i="98"/>
  <c r="I17" i="98"/>
  <c r="I49" i="98"/>
  <c r="K199" i="97"/>
  <c r="M199" i="93"/>
  <c r="O342" i="93"/>
  <c r="O343" i="93" s="1"/>
  <c r="M342" i="93"/>
  <c r="M343" i="93" s="1"/>
  <c r="G342" i="93"/>
  <c r="G343" i="93" s="1"/>
  <c r="E342" i="93"/>
  <c r="E343" i="93" s="1"/>
  <c r="I342" i="93"/>
  <c r="I343" i="93" s="1"/>
  <c r="K342" i="93"/>
  <c r="K343" i="93" s="1"/>
  <c r="K199" i="95"/>
  <c r="K342" i="95"/>
  <c r="K343" i="95" s="1"/>
  <c r="E342" i="95"/>
  <c r="E343" i="95" s="1"/>
  <c r="G342" i="95"/>
  <c r="G343" i="95" s="1"/>
  <c r="M342" i="95"/>
  <c r="M343" i="95" s="1"/>
  <c r="O342" i="95"/>
  <c r="O343" i="95" s="1"/>
  <c r="I342" i="95"/>
  <c r="I343" i="95" s="1"/>
  <c r="M199" i="96"/>
  <c r="O199" i="96"/>
  <c r="E199" i="94"/>
  <c r="O199" i="94"/>
  <c r="I199" i="62"/>
  <c r="E198" i="98"/>
  <c r="M198" i="98"/>
  <c r="I198" i="98"/>
  <c r="G198" i="98"/>
  <c r="C349" i="98"/>
  <c r="O198" i="98"/>
  <c r="K198" i="98"/>
  <c r="K193" i="98"/>
  <c r="I193" i="98"/>
  <c r="C342" i="98"/>
  <c r="E193" i="98"/>
  <c r="G193" i="98"/>
  <c r="O193" i="98"/>
  <c r="M193" i="98"/>
  <c r="X156" i="66"/>
  <c r="X144" i="66"/>
  <c r="X154" i="66"/>
  <c r="X147" i="66"/>
  <c r="X9" i="66"/>
  <c r="X149" i="66"/>
  <c r="X155" i="66"/>
  <c r="X148" i="66"/>
  <c r="X150" i="66"/>
  <c r="C203" i="97" l="1"/>
  <c r="C202" i="97"/>
  <c r="C219" i="97"/>
  <c r="C218" i="97"/>
  <c r="C11" i="97"/>
  <c r="E11" i="97" s="1"/>
  <c r="C220" i="97"/>
  <c r="C204" i="97"/>
  <c r="K204" i="95"/>
  <c r="M204" i="95"/>
  <c r="G204" i="95"/>
  <c r="O204" i="95"/>
  <c r="I204" i="95"/>
  <c r="E204" i="95"/>
  <c r="E17" i="94"/>
  <c r="E49" i="94"/>
  <c r="M220" i="96"/>
  <c r="I220" i="96"/>
  <c r="G220" i="96"/>
  <c r="E220" i="96"/>
  <c r="O220" i="96"/>
  <c r="K220" i="96"/>
  <c r="E199" i="98"/>
  <c r="I361" i="98"/>
  <c r="I362" i="98" s="1"/>
  <c r="M361" i="98"/>
  <c r="M362" i="98" s="1"/>
  <c r="G361" i="98"/>
  <c r="G362" i="98" s="1"/>
  <c r="K361" i="98"/>
  <c r="K362" i="98" s="1"/>
  <c r="E361" i="98"/>
  <c r="E362" i="98" s="1"/>
  <c r="O361" i="98"/>
  <c r="O362" i="98" s="1"/>
  <c r="E17" i="95"/>
  <c r="E49" i="95"/>
  <c r="G219" i="95"/>
  <c r="M219" i="95"/>
  <c r="K219" i="95"/>
  <c r="I219" i="95"/>
  <c r="E219" i="95"/>
  <c r="O219" i="95"/>
  <c r="E17" i="96"/>
  <c r="E49" i="96"/>
  <c r="O204" i="94"/>
  <c r="E204" i="94"/>
  <c r="G204" i="94"/>
  <c r="K204" i="94"/>
  <c r="I204" i="94"/>
  <c r="M204" i="94"/>
  <c r="K203" i="95"/>
  <c r="O203" i="95"/>
  <c r="G203" i="95"/>
  <c r="I203" i="95"/>
  <c r="M203" i="95"/>
  <c r="E203" i="95"/>
  <c r="G199" i="98"/>
  <c r="K199" i="98"/>
  <c r="M218" i="94"/>
  <c r="K218" i="94"/>
  <c r="I218" i="94"/>
  <c r="O218" i="94"/>
  <c r="E218" i="94"/>
  <c r="G218" i="94"/>
  <c r="M199" i="98"/>
  <c r="M219" i="94"/>
  <c r="I219" i="94"/>
  <c r="O219" i="94"/>
  <c r="K219" i="94"/>
  <c r="E219" i="94"/>
  <c r="G219" i="94"/>
  <c r="G202" i="96"/>
  <c r="M202" i="96"/>
  <c r="K202" i="96"/>
  <c r="O202" i="96"/>
  <c r="I202" i="96"/>
  <c r="E202" i="96"/>
  <c r="K202" i="95"/>
  <c r="G202" i="95"/>
  <c r="E202" i="95"/>
  <c r="O202" i="95"/>
  <c r="I202" i="95"/>
  <c r="M202" i="95"/>
  <c r="G218" i="96"/>
  <c r="K218" i="96"/>
  <c r="E218" i="96"/>
  <c r="I218" i="96"/>
  <c r="M218" i="96"/>
  <c r="O218" i="96"/>
  <c r="O218" i="95"/>
  <c r="M218" i="95"/>
  <c r="G218" i="95"/>
  <c r="E218" i="95"/>
  <c r="I218" i="95"/>
  <c r="K218" i="95"/>
  <c r="M202" i="94"/>
  <c r="O202" i="94"/>
  <c r="G202" i="94"/>
  <c r="I202" i="94"/>
  <c r="E202" i="94"/>
  <c r="K202" i="94"/>
  <c r="E342" i="98"/>
  <c r="E343" i="98" s="1"/>
  <c r="K342" i="98"/>
  <c r="K343" i="98" s="1"/>
  <c r="M342" i="98"/>
  <c r="M343" i="98" s="1"/>
  <c r="G342" i="98"/>
  <c r="G343" i="98" s="1"/>
  <c r="O342" i="98"/>
  <c r="O343" i="98" s="1"/>
  <c r="I342" i="98"/>
  <c r="I343" i="98" s="1"/>
  <c r="O199" i="98"/>
  <c r="I199" i="98"/>
  <c r="I349" i="98"/>
  <c r="I350" i="98" s="1"/>
  <c r="E349" i="98"/>
  <c r="E350" i="98" s="1"/>
  <c r="K349" i="98"/>
  <c r="K350" i="98" s="1"/>
  <c r="O349" i="98"/>
  <c r="O350" i="98" s="1"/>
  <c r="M349" i="98"/>
  <c r="M350" i="98" s="1"/>
  <c r="G349" i="98"/>
  <c r="G350" i="98" s="1"/>
  <c r="M204" i="96"/>
  <c r="E204" i="96"/>
  <c r="I204" i="96"/>
  <c r="K204" i="96"/>
  <c r="G204" i="96"/>
  <c r="O204" i="96"/>
  <c r="O219" i="96"/>
  <c r="E219" i="96"/>
  <c r="M219" i="96"/>
  <c r="K219" i="96"/>
  <c r="I219" i="96"/>
  <c r="G219" i="96"/>
  <c r="M220" i="95"/>
  <c r="E220" i="95"/>
  <c r="I220" i="95"/>
  <c r="O220" i="95"/>
  <c r="G220" i="95"/>
  <c r="K220" i="95"/>
  <c r="G203" i="94"/>
  <c r="E203" i="94"/>
  <c r="M203" i="94"/>
  <c r="K203" i="94"/>
  <c r="O203" i="94"/>
  <c r="I203" i="94"/>
  <c r="G203" i="96"/>
  <c r="I203" i="96"/>
  <c r="M203" i="96"/>
  <c r="K203" i="96"/>
  <c r="O203" i="96"/>
  <c r="E203" i="96"/>
  <c r="M220" i="94"/>
  <c r="I220" i="94"/>
  <c r="O220" i="94"/>
  <c r="E220" i="94"/>
  <c r="K220" i="94"/>
  <c r="G220" i="94"/>
  <c r="S154" i="66"/>
  <c r="T150" i="66"/>
  <c r="T149" i="66"/>
  <c r="T9" i="66"/>
  <c r="S150" i="66"/>
  <c r="S155" i="66"/>
  <c r="S149" i="66"/>
  <c r="T154" i="66"/>
  <c r="S144" i="66"/>
  <c r="S156" i="66"/>
  <c r="T147" i="66"/>
  <c r="T148" i="66"/>
  <c r="S148" i="66"/>
  <c r="T155" i="66"/>
  <c r="T144" i="66"/>
  <c r="T156" i="66"/>
  <c r="S147" i="66"/>
  <c r="G289" i="94" l="1"/>
  <c r="K289" i="95"/>
  <c r="K289" i="96"/>
  <c r="K289" i="94"/>
  <c r="C204" i="93"/>
  <c r="C219" i="93"/>
  <c r="C219" i="62"/>
  <c r="C218" i="93"/>
  <c r="C218" i="62"/>
  <c r="C11" i="93"/>
  <c r="E11" i="93" s="1"/>
  <c r="C203" i="93"/>
  <c r="C220" i="62"/>
  <c r="C203" i="62"/>
  <c r="C202" i="62"/>
  <c r="C204" i="62"/>
  <c r="C220" i="93"/>
  <c r="C202" i="93"/>
  <c r="I289" i="95"/>
  <c r="O289" i="95"/>
  <c r="E289" i="96"/>
  <c r="M289" i="96"/>
  <c r="O204" i="97"/>
  <c r="K204" i="97"/>
  <c r="M204" i="97"/>
  <c r="G204" i="97"/>
  <c r="E204" i="97"/>
  <c r="I204" i="97"/>
  <c r="E219" i="97"/>
  <c r="O219" i="97"/>
  <c r="I219" i="97"/>
  <c r="G219" i="97"/>
  <c r="M219" i="97"/>
  <c r="K219" i="97"/>
  <c r="E289" i="94"/>
  <c r="M289" i="94"/>
  <c r="E289" i="95"/>
  <c r="I289" i="96"/>
  <c r="G289" i="96"/>
  <c r="K220" i="97"/>
  <c r="G220" i="97"/>
  <c r="E220" i="97"/>
  <c r="I220" i="97"/>
  <c r="M220" i="97"/>
  <c r="O220" i="97"/>
  <c r="K202" i="97"/>
  <c r="I202" i="97"/>
  <c r="G202" i="97"/>
  <c r="E202" i="97"/>
  <c r="O202" i="97"/>
  <c r="M202" i="97"/>
  <c r="E218" i="97"/>
  <c r="K218" i="97"/>
  <c r="O218" i="97"/>
  <c r="G218" i="97"/>
  <c r="I218" i="97"/>
  <c r="M218" i="97"/>
  <c r="O289" i="94"/>
  <c r="I289" i="94"/>
  <c r="M289" i="95"/>
  <c r="G289" i="95"/>
  <c r="O289" i="96"/>
  <c r="E17" i="97"/>
  <c r="E49" i="97"/>
  <c r="I203" i="97"/>
  <c r="K203" i="97"/>
  <c r="E203" i="97"/>
  <c r="M203" i="97"/>
  <c r="O203" i="97"/>
  <c r="G203" i="97"/>
  <c r="Y149" i="66"/>
  <c r="Y148" i="66"/>
  <c r="Y150" i="66"/>
  <c r="Y155" i="66"/>
  <c r="Y9" i="66"/>
  <c r="Y147" i="66"/>
  <c r="Y154" i="66"/>
  <c r="Y144" i="66"/>
  <c r="Y156" i="66"/>
  <c r="E289" i="97" l="1"/>
  <c r="C204" i="98"/>
  <c r="C220" i="98"/>
  <c r="C218" i="98"/>
  <c r="C11" i="98"/>
  <c r="E11" i="98" s="1"/>
  <c r="C219" i="98"/>
  <c r="C203" i="98"/>
  <c r="C202" i="98"/>
  <c r="I220" i="93"/>
  <c r="G220" i="93"/>
  <c r="O220" i="93"/>
  <c r="E220" i="93"/>
  <c r="M220" i="93"/>
  <c r="K220" i="93"/>
  <c r="E218" i="93"/>
  <c r="M218" i="93"/>
  <c r="G218" i="93"/>
  <c r="I218" i="93"/>
  <c r="O218" i="93"/>
  <c r="K218" i="93"/>
  <c r="G289" i="97"/>
  <c r="E204" i="62"/>
  <c r="M204" i="62"/>
  <c r="O204" i="62"/>
  <c r="G204" i="62"/>
  <c r="K204" i="62"/>
  <c r="I204" i="62"/>
  <c r="K203" i="93"/>
  <c r="G203" i="93"/>
  <c r="E203" i="93"/>
  <c r="O203" i="93"/>
  <c r="M203" i="93"/>
  <c r="I203" i="93"/>
  <c r="M219" i="62"/>
  <c r="I219" i="62"/>
  <c r="E219" i="62"/>
  <c r="G219" i="62"/>
  <c r="K219" i="62"/>
  <c r="O219" i="62"/>
  <c r="E220" i="62"/>
  <c r="K220" i="62"/>
  <c r="G220" i="62"/>
  <c r="O220" i="62"/>
  <c r="I220" i="62"/>
  <c r="M220" i="62"/>
  <c r="M289" i="97"/>
  <c r="I289" i="97"/>
  <c r="K202" i="62"/>
  <c r="M202" i="62"/>
  <c r="O202" i="62"/>
  <c r="I202" i="62"/>
  <c r="E202" i="62"/>
  <c r="G202" i="62"/>
  <c r="E17" i="93"/>
  <c r="E49" i="93"/>
  <c r="E219" i="93"/>
  <c r="G219" i="93"/>
  <c r="I219" i="93"/>
  <c r="O219" i="93"/>
  <c r="K219" i="93"/>
  <c r="M219" i="93"/>
  <c r="O289" i="97"/>
  <c r="K289" i="97"/>
  <c r="O202" i="93"/>
  <c r="G202" i="93"/>
  <c r="I202" i="93"/>
  <c r="M202" i="93"/>
  <c r="K202" i="93"/>
  <c r="E202" i="93"/>
  <c r="G203" i="62"/>
  <c r="K203" i="62"/>
  <c r="I203" i="62"/>
  <c r="M203" i="62"/>
  <c r="O203" i="62"/>
  <c r="E203" i="62"/>
  <c r="G218" i="62"/>
  <c r="E218" i="62"/>
  <c r="I218" i="62"/>
  <c r="K218" i="62"/>
  <c r="M218" i="62"/>
  <c r="O218" i="62"/>
  <c r="G204" i="93"/>
  <c r="O204" i="93"/>
  <c r="K204" i="93"/>
  <c r="M204" i="93"/>
  <c r="E204" i="93"/>
  <c r="I204" i="93"/>
  <c r="E289" i="93" l="1"/>
  <c r="G289" i="62"/>
  <c r="G289" i="93"/>
  <c r="K289" i="93"/>
  <c r="O289" i="93"/>
  <c r="E289" i="62"/>
  <c r="K289" i="62"/>
  <c r="K202" i="98"/>
  <c r="M202" i="98"/>
  <c r="E202" i="98"/>
  <c r="O202" i="98"/>
  <c r="G202" i="98"/>
  <c r="I202" i="98"/>
  <c r="M218" i="98"/>
  <c r="E218" i="98"/>
  <c r="K218" i="98"/>
  <c r="I218" i="98"/>
  <c r="G218" i="98"/>
  <c r="O218" i="98"/>
  <c r="E17" i="98"/>
  <c r="E49" i="98"/>
  <c r="M289" i="93"/>
  <c r="I289" i="62"/>
  <c r="K203" i="98"/>
  <c r="M203" i="98"/>
  <c r="E203" i="98"/>
  <c r="O203" i="98"/>
  <c r="G203" i="98"/>
  <c r="I203" i="98"/>
  <c r="E220" i="98"/>
  <c r="I220" i="98"/>
  <c r="G220" i="98"/>
  <c r="K220" i="98"/>
  <c r="M220" i="98"/>
  <c r="O220" i="98"/>
  <c r="M289" i="62"/>
  <c r="I289" i="93"/>
  <c r="O289" i="62"/>
  <c r="M219" i="98"/>
  <c r="E219" i="98"/>
  <c r="K219" i="98"/>
  <c r="I219" i="98"/>
  <c r="G219" i="98"/>
  <c r="O219" i="98"/>
  <c r="G204" i="98"/>
  <c r="E204" i="98"/>
  <c r="M204" i="98"/>
  <c r="O204" i="98"/>
  <c r="K204" i="98"/>
  <c r="I204" i="98"/>
  <c r="E289" i="98" l="1"/>
  <c r="O289" i="98"/>
  <c r="I289" i="98"/>
  <c r="M289" i="98"/>
  <c r="G289" i="98"/>
  <c r="K289" i="98"/>
</calcChain>
</file>

<file path=xl/sharedStrings.xml><?xml version="1.0" encoding="utf-8"?>
<sst xmlns="http://schemas.openxmlformats.org/spreadsheetml/2006/main" count="4476" uniqueCount="364">
  <si>
    <t>Units</t>
  </si>
  <si>
    <t>Path Name:</t>
  </si>
  <si>
    <t>Conv. Factor</t>
  </si>
  <si>
    <t>Unit</t>
  </si>
  <si>
    <t>Contributors to Footprints</t>
  </si>
  <si>
    <t xml:space="preserve">Usage </t>
  </si>
  <si>
    <t>Energy</t>
  </si>
  <si>
    <t>Greenhouse Gas</t>
  </si>
  <si>
    <t>NOx</t>
  </si>
  <si>
    <t>SOx</t>
  </si>
  <si>
    <t>PM</t>
  </si>
  <si>
    <t>HAPs</t>
  </si>
  <si>
    <t>Conv.</t>
  </si>
  <si>
    <t xml:space="preserve">MMBtus </t>
  </si>
  <si>
    <t xml:space="preserve">lbs </t>
  </si>
  <si>
    <t>Factor</t>
  </si>
  <si>
    <t>MWh</t>
  </si>
  <si>
    <t>gal</t>
  </si>
  <si>
    <t xml:space="preserve">Conv. Factor </t>
  </si>
  <si>
    <t>Category</t>
  </si>
  <si>
    <t>Conventional Energy</t>
  </si>
  <si>
    <t>Diesel use</t>
  </si>
  <si>
    <t>Gasoline use</t>
  </si>
  <si>
    <t>Natural gas use</t>
  </si>
  <si>
    <t>ccf</t>
  </si>
  <si>
    <t>Renewable Energy</t>
  </si>
  <si>
    <t>Biodiesel use</t>
  </si>
  <si>
    <t>Construction Materials</t>
  </si>
  <si>
    <t>lbs</t>
  </si>
  <si>
    <t>Gravel/sand/clay</t>
  </si>
  <si>
    <t>HDPE</t>
  </si>
  <si>
    <t>Photovoltaic system (installed)</t>
  </si>
  <si>
    <t>W</t>
  </si>
  <si>
    <t>PVC</t>
  </si>
  <si>
    <t>Stainless Steel</t>
  </si>
  <si>
    <t>Steel</t>
  </si>
  <si>
    <t>Other refined construction materials</t>
  </si>
  <si>
    <t>Other unrefined construction materials</t>
  </si>
  <si>
    <t>Treatment Materials &amp; Chemicals</t>
  </si>
  <si>
    <t>Cheese Whey</t>
  </si>
  <si>
    <t>Emulsified vegetable oil</t>
  </si>
  <si>
    <t>Molasses</t>
  </si>
  <si>
    <t>Fuel Processing</t>
  </si>
  <si>
    <t>Biodiesel Produced</t>
  </si>
  <si>
    <t>Diesel Produced</t>
  </si>
  <si>
    <t>Gasoline Produced</t>
  </si>
  <si>
    <t>Natural Gas Produced</t>
  </si>
  <si>
    <t>Public water</t>
  </si>
  <si>
    <t>gal x 1000</t>
  </si>
  <si>
    <t>Off-Site Services</t>
  </si>
  <si>
    <t>ton</t>
  </si>
  <si>
    <t>Resource Extraction for Electricity</t>
  </si>
  <si>
    <t>Coal extraction and processing</t>
  </si>
  <si>
    <t>Natural gas extraction and processing</t>
  </si>
  <si>
    <t>Nuclear fuel extraction and processing</t>
  </si>
  <si>
    <t>Oil extraction and processing</t>
  </si>
  <si>
    <t>Electricity Transmission</t>
  </si>
  <si>
    <t>Other</t>
  </si>
  <si>
    <t>MMBtu</t>
  </si>
  <si>
    <t>Fuel Combustion</t>
  </si>
  <si>
    <t>NP</t>
  </si>
  <si>
    <t>lb</t>
  </si>
  <si>
    <t>Used</t>
  </si>
  <si>
    <t>Emitted</t>
  </si>
  <si>
    <t>Parameters Used, Extracted, Emitted, or Generated</t>
  </si>
  <si>
    <t>GHG</t>
  </si>
  <si>
    <t>Item or Activity</t>
  </si>
  <si>
    <t>Landfill gas use</t>
  </si>
  <si>
    <t>ccf CH4</t>
  </si>
  <si>
    <t>Type</t>
  </si>
  <si>
    <t>% of Total Used</t>
  </si>
  <si>
    <t>Full</t>
  </si>
  <si>
    <t xml:space="preserve">Adj. </t>
  </si>
  <si>
    <t xml:space="preserve">Full </t>
  </si>
  <si>
    <t>Load</t>
  </si>
  <si>
    <t>by %</t>
  </si>
  <si>
    <t>Coal</t>
  </si>
  <si>
    <t>Natural Gas</t>
  </si>
  <si>
    <t>Oil</t>
  </si>
  <si>
    <t>Nuclear</t>
  </si>
  <si>
    <t>Biomass</t>
  </si>
  <si>
    <t>Geothermal</t>
  </si>
  <si>
    <t>Hydro</t>
  </si>
  <si>
    <t>Solar</t>
  </si>
  <si>
    <t>Wind</t>
  </si>
  <si>
    <t>Input File Name:</t>
  </si>
  <si>
    <t>Grid renewable electricity</t>
  </si>
  <si>
    <t>total</t>
  </si>
  <si>
    <t>Component 1</t>
  </si>
  <si>
    <t>Component 2</t>
  </si>
  <si>
    <t>Component 3</t>
  </si>
  <si>
    <t>Component 4</t>
  </si>
  <si>
    <t>Component 5</t>
  </si>
  <si>
    <t>Component 6</t>
  </si>
  <si>
    <t xml:space="preserve">Component </t>
  </si>
  <si>
    <t>Item</t>
  </si>
  <si>
    <t>Conventional Energy Subtotals</t>
  </si>
  <si>
    <t>Renewable Energy Subtotals</t>
  </si>
  <si>
    <t>On-Site</t>
  </si>
  <si>
    <t>Grid electricity</t>
  </si>
  <si>
    <t>Electricity Generation</t>
  </si>
  <si>
    <t>Voluntary purchase of renewable electricity</t>
  </si>
  <si>
    <t>Voluntary purchase of RECs</t>
  </si>
  <si>
    <t>Totals</t>
  </si>
  <si>
    <t>Biodiesel produced</t>
  </si>
  <si>
    <t>Diesel produced</t>
  </si>
  <si>
    <t>Gasoline produced</t>
  </si>
  <si>
    <t>Natural gas produced</t>
  </si>
  <si>
    <t>Transportation diesel use</t>
  </si>
  <si>
    <t>Transportation gasoline use</t>
  </si>
  <si>
    <t>Transportation natural gas use</t>
  </si>
  <si>
    <t>Transportation biodiesel use</t>
  </si>
  <si>
    <t>Other fuel extraction and processing</t>
  </si>
  <si>
    <t>Transmission and distribution losses</t>
  </si>
  <si>
    <t>Note: "Total" cell has "See Note" if the all percentages in the "% of Total Used" column do not add to 100%.</t>
  </si>
  <si>
    <t>All Components</t>
  </si>
  <si>
    <t>Transfer  of User-Defined Units and Conversion Factors from User-Defined Tab of Energy Input Sheet</t>
  </si>
  <si>
    <t>Transfer of Factors for "Other" Grid Electricity Fuel from Grid Electricity Tab of Energy Input Sheet</t>
  </si>
  <si>
    <t>Transportation Totals</t>
  </si>
  <si>
    <t>lbs CO2e</t>
  </si>
  <si>
    <t xml:space="preserve"> </t>
  </si>
  <si>
    <t>User-defined Materials</t>
  </si>
  <si>
    <t>User-defined Waste Destinations</t>
  </si>
  <si>
    <t>Adj.</t>
  </si>
  <si>
    <t>Other Treatment Chemicals &amp; Materials*</t>
  </si>
  <si>
    <t>Calculations Workbook</t>
  </si>
  <si>
    <t>Total Fuel Footprints</t>
  </si>
  <si>
    <t>Total Gasoline Footprint</t>
  </si>
  <si>
    <t>Total Diesel Footprint</t>
  </si>
  <si>
    <t>Total Biodiesel Footprint</t>
  </si>
  <si>
    <t>Total Natural Gas Footprint</t>
  </si>
  <si>
    <t>Fuel Processing Subtotals</t>
  </si>
  <si>
    <t>Resource Extraction Subtotals</t>
  </si>
  <si>
    <t>REFERENCES:</t>
  </si>
  <si>
    <t>1. Life Cycle Inventory of Biodiesel and Petroleum Diesel for Use in an Urban Bus, NREL/SR-580-24089 UC Category 1503, U.S. Department of Agriculture and U.S. Department of Energy, May 1998. The CO2e emissions for “biodiesel produced” are negative because of the uptake of CO2 in the crops used to produce the fuels. This CO2 is emitted during fuel combustion and is reflected in the CO2e emissions for “biodiesel use”.</t>
  </si>
  <si>
    <t>2. Multiple sources
     a. Energy and CO2e emissions from Direct Emissions from Mobile Combustion Sources, EPA430-K-08-004, U.S. EPA, May 2008.
     b. NOx, SOx, PM, and HAPs from NREL: SS_Transport, single unit truck, diesel powered.xls</t>
  </si>
  <si>
    <t>REFERENCE #</t>
  </si>
  <si>
    <t>(Corresponds to list of references below)</t>
  </si>
  <si>
    <t>NREL = National Renewable Energy Laboratory, Life Cycle Inventory, provided by the National Renewable Energy Laboratory and operated by Alliance for Sustainable Energy, LLC under contract to the U.S. Department of Energy. www.nrel.gov/lci</t>
  </si>
  <si>
    <t>EUROPA = European Reference Life Cycle Database (ELCD core database), version II compiled under contract on behalf of the European Commission - DG Joint Research Centre - Institute for Environment and Sustainability with technical and scientific support by JRC-IES from early 2008 to early 2009. (http://lca.jrc.ec.europa.eu/lcainfohub/datasetArea.vm)</t>
  </si>
  <si>
    <t>Default Conversion Factors are from EPA's Methodology for Understanding and Reducing a Project's Environmental Footprint, February 2012</t>
  </si>
  <si>
    <t>Notes:</t>
  </si>
  <si>
    <t>Transfer of Usages from Input Summary Tab of Input File</t>
  </si>
  <si>
    <t>Space below available for notes and calculations:</t>
  </si>
  <si>
    <t>Landfill gas combusted on-site for energy use</t>
  </si>
  <si>
    <t xml:space="preserve">On-site Renewable Energy </t>
  </si>
  <si>
    <t>On-site biodiesel use</t>
  </si>
  <si>
    <t>On-site Renewable Energy Subtotals</t>
  </si>
  <si>
    <t>On-site Conventional Energy</t>
  </si>
  <si>
    <t>On-site natural gas use</t>
  </si>
  <si>
    <t>On-site Conventional Energy Subtotals</t>
  </si>
  <si>
    <t>On-site HAP process emissions</t>
  </si>
  <si>
    <t>On-site GHG emissions</t>
  </si>
  <si>
    <t>On-site carbon storage</t>
  </si>
  <si>
    <t>On-site Totals</t>
  </si>
  <si>
    <t>Off-site waste water treatment (POTW)</t>
  </si>
  <si>
    <t>Off-site Totals</t>
  </si>
  <si>
    <t>Example: 200 MWh grid electricity used on-site for remedy</t>
  </si>
  <si>
    <t>Generation Efficiency:</t>
  </si>
  <si>
    <t>Assumption in Methodology</t>
  </si>
  <si>
    <t>Total Energy Used for Generation at Plant:</t>
  </si>
  <si>
    <t>Transmission Loss %:</t>
  </si>
  <si>
    <t>Scope 2 MWh value multiplied by Transmission Loss %</t>
  </si>
  <si>
    <t>1 MWh =</t>
  </si>
  <si>
    <t>Standard conversion</t>
  </si>
  <si>
    <t>Scope 1 MWh multiplied by standard conversion</t>
  </si>
  <si>
    <t>Scope 2 MWh multiplied by standard conversion</t>
  </si>
  <si>
    <t>Transmission Loss  MWh multiplied by standard conversion</t>
  </si>
  <si>
    <t>varies</t>
  </si>
  <si>
    <t>Approach 2:  Calculate everything based on MWh of on-site electricity use, such that multiple conversions are performed simultaneously (***what SEFA does***):</t>
  </si>
  <si>
    <t>based on Scope 1 MWh and conversion factor of 6.929 derived above</t>
  </si>
  <si>
    <t>Enter the path name (if not saved in the same directory) and file name of the "Input" workbook for the project.</t>
  </si>
  <si>
    <t>Remedy Component Names</t>
  </si>
  <si>
    <t>Component names are autofilled from the "Main" workbook.</t>
  </si>
  <si>
    <t>Off-site non-hazardous waste landfill</t>
  </si>
  <si>
    <t>Off-site hazardous waste landfill</t>
  </si>
  <si>
    <t>Other On-site Emissions</t>
  </si>
  <si>
    <t>GHG avoided by flaring on-site landfill methane</t>
  </si>
  <si>
    <t>Other on-site NOx emissions or reductions</t>
  </si>
  <si>
    <t>Other on-site SOx emissions or reductions</t>
  </si>
  <si>
    <t>Other on-site PM emissions or reductions</t>
  </si>
  <si>
    <t>Note: The tabs in this workbook are for data compilation only, and are not intended for user input.</t>
  </si>
  <si>
    <t>Values in blue are obtained from the "Input Summary" tab in the "Input" workbook.</t>
  </si>
  <si>
    <t>Note: Please refer to the "Default Conversions" tab for references for the default conversion factors used on this calculation sheet.</t>
  </si>
  <si>
    <t>Renewable electricity generated on-site</t>
  </si>
  <si>
    <t>Total Grid Electricity Footprint</t>
  </si>
  <si>
    <t>Default Conversion Factors</t>
  </si>
  <si>
    <t>* Footprint conversion factors for greenhouse gases (CO2e) include consideration of CO2, CH4, and N2O (Nitrous oxide) emissions.</t>
  </si>
  <si>
    <t>Energy
(MMbtu/MWh)</t>
  </si>
  <si>
    <t>GHG*
(lbs CO2e/MWh)</t>
  </si>
  <si>
    <t>PM
(lbs/MWh)</t>
  </si>
  <si>
    <t>HAPs
(lbs/MWh)</t>
  </si>
  <si>
    <t>Footprint Conversion Factors for Grid Electricity Generation - Component 1</t>
  </si>
  <si>
    <t>Footprint Conversion Factors for Grid Electricity Generation - Component 2</t>
  </si>
  <si>
    <t>Footprint Conversion Factors for Grid Electricity Generation - Component 3</t>
  </si>
  <si>
    <t>Footprint Conversion Factors for Grid Electricity Generation - Component 4</t>
  </si>
  <si>
    <t>Footprint Conversion Factors for Grid Electricity Generation - Component 5</t>
  </si>
  <si>
    <t>Footprint Conversion Factors for Grid Electricity Generation - Component 6</t>
  </si>
  <si>
    <t>The following color coding applies to cells in the worksheets in this workbook.</t>
  </si>
  <si>
    <t>Orange cells are calculated metrics that are forwarded to the "Energy &amp; Air" tabs in the "Main" workbook.</t>
  </si>
  <si>
    <t>Green cells indicate notes or instructions</t>
  </si>
  <si>
    <t>Gray cells are not available and/or not applicable for data entry</t>
  </si>
  <si>
    <t>SEFA reports total energy used in units of MMBtu.  The on-site electricity use is entered in units of MWh.  There is a standard conversion that can be applied to convert from MWh to MMBtu:</t>
  </si>
  <si>
    <t xml:space="preserve">      1 MWh = 3.413 MMBtu</t>
  </si>
  <si>
    <t xml:space="preserve">In cases where it appears that SEFA uses different conversions from MWh to MMBtu, it is the result of multiple conversions being performed at the same time such that outputs are calculated directly from on-site MWh used (illustrated in Approach 2 in the example below).  </t>
  </si>
  <si>
    <t>Conversion from MWh of each item to MMBtu:</t>
  </si>
  <si>
    <t>Conversion Factor from Scope 1 MWh to Scope 1 MMBtu:</t>
  </si>
  <si>
    <t>Conversion Factor from Scope 1 MWh to Scope 2 MMBtu:</t>
  </si>
  <si>
    <t>Conversion Factor from Scope 1 MWh to Transmission Loss MMBtu:</t>
  </si>
  <si>
    <t>This is Scope 1 + Scope 2, and is equal to Scope 1 divided by generation efficiency (not including transmission losses)</t>
  </si>
  <si>
    <t>This is "total energy used for generation at plant" minus "Scope 1", and represents the waste energy at plant resulting from 33% efficiency</t>
  </si>
  <si>
    <t>This is 10 percent of the total of Scope 1 + Scope 2</t>
  </si>
  <si>
    <t>Approach 1:  Calculate everything based on MWh of the separate on-site and off-site aspects of the grid electricity, then convert directly from MWh to MMBtu using standard conversion (***not what SEFA does***):</t>
  </si>
  <si>
    <t>Explanation of Energy Conversion Factors for Grid Electricity</t>
  </si>
  <si>
    <t>This example illustrates how grid electricity use is translated into total energy use by SEFA.   There are four components of total energy use in SEFA that result from grid electricity use:</t>
  </si>
  <si>
    <r>
      <t xml:space="preserve"> - </t>
    </r>
    <r>
      <rPr>
        <u/>
        <sz val="12"/>
        <color theme="1"/>
        <rFont val="Calibri"/>
        <family val="2"/>
        <scheme val="minor"/>
      </rPr>
      <t>Scope 1</t>
    </r>
    <r>
      <rPr>
        <sz val="12"/>
        <color theme="1"/>
        <rFont val="Calibri"/>
        <family val="2"/>
        <scheme val="minor"/>
      </rPr>
      <t>:  The on-site use of grid electricity</t>
    </r>
  </si>
  <si>
    <r>
      <t xml:space="preserve"> - </t>
    </r>
    <r>
      <rPr>
        <u/>
        <sz val="12"/>
        <color theme="1"/>
        <rFont val="Calibri"/>
        <family val="2"/>
        <scheme val="minor"/>
      </rPr>
      <t>Scope 2:</t>
    </r>
    <r>
      <rPr>
        <sz val="12"/>
        <color theme="1"/>
        <rFont val="Calibri"/>
        <family val="2"/>
        <scheme val="minor"/>
      </rPr>
      <t xml:space="preserve">  The energy used for electricity generation offsite (assumes a 33% efficiency, such that of the total energy used at the power plant, 33% is ultimately used at the site as electricity)</t>
    </r>
  </si>
  <si>
    <r>
      <t xml:space="preserve"> -</t>
    </r>
    <r>
      <rPr>
        <u/>
        <sz val="12"/>
        <color theme="1"/>
        <rFont val="Calibri"/>
        <family val="2"/>
        <scheme val="minor"/>
      </rPr>
      <t xml:space="preserve"> Scope 3b:</t>
    </r>
    <r>
      <rPr>
        <sz val="12"/>
        <color theme="1"/>
        <rFont val="Calibri"/>
        <family val="2"/>
        <scheme val="minor"/>
      </rPr>
      <t xml:space="preserve"> Resource extraction for electricity generation:  This depends on the fuel mix identified for the electricity generation on the "grid electricity" tab of  the input workbook</t>
    </r>
  </si>
  <si>
    <t>Grid Electricity Use (Scope 1):</t>
  </si>
  <si>
    <t>Grid Electricity Generation (Scope 2):</t>
  </si>
  <si>
    <t>Transmission Loss (Scope 3b):</t>
  </si>
  <si>
    <t>Grid Electricity Use (Scope 1) in MMBtu:</t>
  </si>
  <si>
    <t>Grid Electricity Generation (Scope 2) in MMBtu:</t>
  </si>
  <si>
    <t>Transmission Loss (Scope 3b) in MMBtu:</t>
  </si>
  <si>
    <t>Resource Extraction (Scope 3b):</t>
  </si>
  <si>
    <t>Assumed basis for example is 200 MWh grid electricity used on-site</t>
  </si>
  <si>
    <t>In SEFA and the Methodology, Scope 2 is referred to as the "generation footprint" or "electricity generation"</t>
  </si>
  <si>
    <t>Energy for resource extraction of fuels used for electricity generation; depends on grid electricity fuel mix specified by user</t>
  </si>
  <si>
    <t>1 MWh = 3.413 MMBtu (standard conversion)</t>
  </si>
  <si>
    <t>***multiple conversions***   Equals (3.413 / 0.33) - 3.413    where the division converts Scope 1 MWh to total generation MMBtu, and then Scope 1 MMBtu is subtracted off (to avoid duplication of summing)</t>
  </si>
  <si>
    <t>***multiple conversions*** ("Conversion Factor from Scope 1 MWh to Scope 1 MMBtu" + "Conversion Factor from Scope 1 MWh to Scope 2 MMBtu") * (transmission loss %)</t>
  </si>
  <si>
    <t>based on Scope 1 MWh and conversion factor of 1.0342 derived above</t>
  </si>
  <si>
    <t>Overview of the “Calculations” Workbook</t>
  </si>
  <si>
    <t>However, you must ensure that the “Input File Name” in Row 11 of the “General” tab of the “Calculations” workbook is filled in correctly (that is, to correctly reflect the file name of the “Input” workbook) in order for the SEFA workbooks to exchange data.</t>
  </si>
  <si>
    <r>
      <t xml:space="preserve">3)  </t>
    </r>
    <r>
      <rPr>
        <sz val="10"/>
        <rFont val="Arial"/>
        <family val="2"/>
      </rPr>
      <t>The data transfer and calculation portions of the “Component” tabs are locked to prevent alteration by the user.</t>
    </r>
  </si>
  <si>
    <r>
      <t xml:space="preserve">4)  </t>
    </r>
    <r>
      <rPr>
        <sz val="10"/>
        <rFont val="Arial"/>
        <family val="2"/>
      </rPr>
      <t>However, you may access the calculations in the “Component” tabs for use in custom-designed summaries, tables, and charts.  The custom-designed summaries may be useful for a variety of purposes, including:</t>
    </r>
  </si>
  <si>
    <t>(a) On-site NOx, SOx, and PM are reported in aggregate in the “Summary” tab of the “Main” workbook, but may be accessed individually in the “Component” tabs in the “Calculations” workbook.</t>
  </si>
  <si>
    <t>(c) Total fuel and materials usages, or wastes generated, may be obtained from Column C of the “Component” tabs.</t>
  </si>
  <si>
    <r>
      <t xml:space="preserve">5)  </t>
    </r>
    <r>
      <rPr>
        <sz val="10"/>
        <rFont val="Arial"/>
        <family val="2"/>
      </rPr>
      <t>Additional subtotals are provided at the end of each “Component” tab (beginning at Row 221), for the convenience of the user.</t>
    </r>
  </si>
  <si>
    <r>
      <t xml:space="preserve">Note on conversion factors: Full load emission values for GHG, NOx, SOx, PM and HAPs for each fuel type are obtained from </t>
    </r>
    <r>
      <rPr>
        <u/>
        <sz val="12"/>
        <color theme="4"/>
        <rFont val="Times New Roman"/>
        <family val="1"/>
      </rPr>
      <t>www.nrel.gov/lci</t>
    </r>
    <r>
      <rPr>
        <sz val="12"/>
        <color theme="1"/>
        <rFont val="Times New Roman"/>
        <family val="1"/>
      </rPr>
      <t xml:space="preserve">, as noted in Exhibit 3.17 of EPA's Methodology for Understanding and Reducing a Project's Environmental Footprint, February 2012.  Full load conversion factors for Energy are described in Exhibit 3.17 of EPA's Methodology, and in the “Explanation of Elec Conversion Factors” tab in the “Calculations” workbook.  Note that some or all of the emission values for nuclear fuel and renewable fuels are assumed in </t>
    </r>
    <r>
      <rPr>
        <u/>
        <sz val="12"/>
        <color theme="4"/>
        <rFont val="Times New Roman"/>
        <family val="1"/>
      </rPr>
      <t>www.nrel.gov/lci</t>
    </r>
    <r>
      <rPr>
        <sz val="12"/>
        <color theme="1"/>
        <rFont val="Times New Roman"/>
        <family val="1"/>
      </rPr>
      <t xml:space="preserve"> to be zero.</t>
    </r>
  </si>
  <si>
    <r>
      <t xml:space="preserve"> - </t>
    </r>
    <r>
      <rPr>
        <u/>
        <sz val="12"/>
        <color theme="1"/>
        <rFont val="Calibri"/>
        <family val="2"/>
        <scheme val="minor"/>
      </rPr>
      <t>Scope 3b:</t>
    </r>
    <r>
      <rPr>
        <sz val="12"/>
        <color theme="1"/>
        <rFont val="Calibri"/>
        <family val="2"/>
        <scheme val="minor"/>
      </rPr>
      <t xml:space="preserve">  Transmission losses: SEFA assumes 10% loss between the power plant and the site, so 10% of the sum of "Scope 1 + Scope 2" is accounted for as "transmission losses"</t>
    </r>
  </si>
  <si>
    <r>
      <t xml:space="preserve">7)  </t>
    </r>
    <r>
      <rPr>
        <sz val="10"/>
        <rFont val="Arial"/>
        <family val="2"/>
      </rPr>
      <t>Certain sections throughout the “Calculations” tabs are unlocked to allow for notes and supplemental calculations by the user.</t>
    </r>
  </si>
  <si>
    <r>
      <t xml:space="preserve">6)  </t>
    </r>
    <r>
      <rPr>
        <sz val="10"/>
        <rFont val="Arial"/>
        <family val="2"/>
      </rPr>
      <t>The automatic calculations in the “Component” tabs are set to a default formatting and do not imply true significant figures.  You may want to adjust calculated values to proper significant figures if you are using these sheets for summary or presentation purposes.</t>
    </r>
  </si>
  <si>
    <t>(b) Unique points of interest may be addressed, such as summing the footprint from all construction materials or all treatment chemicals.</t>
  </si>
  <si>
    <r>
      <t xml:space="preserve">2)  </t>
    </r>
    <r>
      <rPr>
        <sz val="10"/>
        <rFont val="Arial"/>
        <family val="2"/>
      </rPr>
      <t>The results of the footprint calculations are transferred automatically to the “Energy &amp; Air” tabs in the “Main” workbook.  From there the results are compiled and presented in the “Summary” and “Totals by Scope and Component” tab of the “Main” workbook.</t>
    </r>
  </si>
  <si>
    <r>
      <t xml:space="preserve">1)  </t>
    </r>
    <r>
      <rPr>
        <sz val="10"/>
        <rFont val="Arial"/>
        <family val="2"/>
      </rPr>
      <t>The “Calculations” workbook receives information about the cleanup site from the “Input Summary” tab of the “Input” workbook (Columns Q – W).  The information is populated automatically into Column C of the “Component 1 - 6” tabs and the “All Components” tab.  The footprint conversion factors are automatically applied in Columns D through O.</t>
    </r>
  </si>
  <si>
    <t>The “Calculations” workbook is used for applying footprint conversion factors for materials and activities entered in the “Input Template” tab in the “Input” workbook.   The application of the footprint conversion factors occurs automatically and does not require attention by the user.</t>
  </si>
  <si>
    <t>Aluminum, Rolled Sheet</t>
  </si>
  <si>
    <t>Asphalt, mastic</t>
  </si>
  <si>
    <t>Asphalt, paving-grade</t>
  </si>
  <si>
    <t>Ethanol, Corn, 95%</t>
  </si>
  <si>
    <t>Ethanol, Corn, 99.7%</t>
  </si>
  <si>
    <t>Ethanol, Petroleum, 99.7%</t>
  </si>
  <si>
    <t>Granular activated carbon, primary</t>
  </si>
  <si>
    <t>Granular activated carbon, regenerated</t>
  </si>
  <si>
    <t>Gravel/Sand Mix, 65% Gravel</t>
  </si>
  <si>
    <t>Hazardous Waste Incineration</t>
  </si>
  <si>
    <t>Hydrogen Peroxide, 50% in H2O</t>
  </si>
  <si>
    <t>Iron (II) Sulfate</t>
  </si>
  <si>
    <t>Lime, Hydrated, Packed</t>
  </si>
  <si>
    <t>Phosphoric Acid, 70% in H2O</t>
  </si>
  <si>
    <t>Potassium Permanganate</t>
  </si>
  <si>
    <t>Ready-mixed concrete, 20 MPa</t>
  </si>
  <si>
    <t>Round Gravel</t>
  </si>
  <si>
    <t>ft3</t>
  </si>
  <si>
    <r>
      <t>ft</t>
    </r>
    <r>
      <rPr>
        <vertAlign val="superscript"/>
        <sz val="10"/>
        <color theme="1"/>
        <rFont val="Times New Roman"/>
        <family val="1"/>
      </rPr>
      <t>3</t>
    </r>
  </si>
  <si>
    <t>Sand</t>
  </si>
  <si>
    <t xml:space="preserve">Sodium Hydroxide, 50% in H2O </t>
  </si>
  <si>
    <t>Other Treatment Chemicals &amp; Materials</t>
  </si>
  <si>
    <t>Liquefied Petroleum Gas</t>
  </si>
  <si>
    <t>Natural Gas - Compressed Produced</t>
  </si>
  <si>
    <t>Diesel use - equipment &lt;75 hp</t>
  </si>
  <si>
    <t>Diesel use - equipment &gt;75 hp and &lt;750 hp</t>
  </si>
  <si>
    <t>Diesel use - equipment &gt;750 hp</t>
  </si>
  <si>
    <t>Diesel use - passenger car</t>
  </si>
  <si>
    <t>Diesel use - passenger truck</t>
  </si>
  <si>
    <t>Diesel use - transport with single unit truck</t>
  </si>
  <si>
    <t>Diesel use - transport with combination truck</t>
  </si>
  <si>
    <t>Diesel use - transport with freight train</t>
  </si>
  <si>
    <t>Gasoline use - equipment &lt;25 hp</t>
  </si>
  <si>
    <t>Gasoline use - equipment &gt;25 hp</t>
  </si>
  <si>
    <t>Gasoline use - passenger car</t>
  </si>
  <si>
    <t>Gasoline use - passenger truck</t>
  </si>
  <si>
    <t>Liquified petroleum gas use</t>
  </si>
  <si>
    <t>Natural gas use - compressed</t>
  </si>
  <si>
    <t>Off-site Laboratory Analysis - Other</t>
  </si>
  <si>
    <t>Off-site Laboratory Analysis - Metals</t>
  </si>
  <si>
    <t>Off-site Laboratory Analysis - Mercury</t>
  </si>
  <si>
    <t>Off-site Laboratory Analysis - Inorganic Anions</t>
  </si>
  <si>
    <t>Off-site Laboratory Analysis - Alkalinity</t>
  </si>
  <si>
    <t>Off-site Laboratory Analysis - Perchlorate</t>
  </si>
  <si>
    <t>Off-site Laboratory Analysis - Nitrogen/Nitrate</t>
  </si>
  <si>
    <t>Off-site Laboratory Analysis - Sulfate</t>
  </si>
  <si>
    <t>Off-site Laboratory Analysis - PCBs</t>
  </si>
  <si>
    <t>Off-site Laboratory Analysis - VOCs</t>
  </si>
  <si>
    <t>Off-site Laboratory Analysis - SVOCs</t>
  </si>
  <si>
    <t xml:space="preserve">On-site biodiesel use - User Defined </t>
  </si>
  <si>
    <t>On-site diesel use - Other</t>
  </si>
  <si>
    <t>On-site diesel use &lt;75 hp</t>
  </si>
  <si>
    <t>On-site diesel use 75&lt;hp&lt;750</t>
  </si>
  <si>
    <t>On-site diesel use &gt;750 hp</t>
  </si>
  <si>
    <t>On-site gasoline use - Other</t>
  </si>
  <si>
    <t>On-site gasoline use &lt;25 hp</t>
  </si>
  <si>
    <t>On-site gasoline use &gt;25 hp</t>
  </si>
  <si>
    <t>On-site compressed natural gas use - Other</t>
  </si>
  <si>
    <t>On-site compressed natural gas use</t>
  </si>
  <si>
    <t>On-site liquified petroleum gas use - Other</t>
  </si>
  <si>
    <t>On-site liquified petroleum gas use</t>
  </si>
  <si>
    <t>Gal</t>
  </si>
  <si>
    <t>Transportation diesel use - car</t>
  </si>
  <si>
    <t>Transportation diesel use - passenger truck</t>
  </si>
  <si>
    <t>Transportation diesel use - User Defined</t>
  </si>
  <si>
    <t>Transportation gasoline use - car</t>
  </si>
  <si>
    <t>Transportation gasoline use - passenger truck</t>
  </si>
  <si>
    <t>Transportation gasoline use - User Defined</t>
  </si>
  <si>
    <t>Transportation natural gas use - User Defined</t>
  </si>
  <si>
    <t>Transportation biodiesel use - User Defined</t>
  </si>
  <si>
    <t>Liquefied Petroleum Gas Produced</t>
  </si>
  <si>
    <t>Total Liquified Petroleum Gas Footprint</t>
  </si>
  <si>
    <t>Liquified petroleum gas produced</t>
  </si>
  <si>
    <t>Total Compressed Gas Footprint</t>
  </si>
  <si>
    <t>Compressed gas produced</t>
  </si>
  <si>
    <t>On-site compressed gas use - Other</t>
  </si>
  <si>
    <t>On-site compressed gas use</t>
  </si>
  <si>
    <t>On-site grid electricity</t>
  </si>
  <si>
    <t>NOx
(lbs/MWh)</t>
  </si>
  <si>
    <t>SOx
(lbs/MWh)</t>
  </si>
  <si>
    <t>sample</t>
  </si>
  <si>
    <t>3. Randall, P., Meyer, D., Ingwersen, W., Vineyard, D., Bergmann, M., Unger, S., and Gonzalez, M., 2016. Life Cycle Inventory (LCI) Data- Treatment Chemicals, Construction Materials, Transportation, On-site Equipment, and Other Processes for Use in Spreadsheets for Environmental Footprint Analysis (SEFA): Revised Addition. U.S. Environmental Protection Agency, Office of Research and Development, Cincinnati, OH. EPA/600/R-16/176a.</t>
  </si>
  <si>
    <t>4. Multiple sources
     a. Energy and CO2e emissions from Direct Emissions from Mobile Combustion Sources, EPA430-K-08-004, U.S. EPA, May 2008.
     b. NOx, SOx, PM, and HAPs from NREL: SS_Transport, single unit truck, gasoline powered.xls</t>
  </si>
  <si>
    <t>5. Multiple sources and simplifying assumption that emissions of natural gas reasonably represent combustion of methane component of landfill gas
     a. Energy and CO2e emissions for compressed natural gas in heavy vehicles from Direct Emissions from Mobile Combustion Sources, EPA430-K-08-004, U.S. EPA, 
     May 2008.
     b. NOx, SOx, PM, and HAPs from NREL: SS_Natural gas, combusted in industrial boiler.xls</t>
  </si>
  <si>
    <t>Hazardous waste incineration</t>
  </si>
  <si>
    <t>Portland cement, US average</t>
  </si>
  <si>
    <t>6.54*10^-3</t>
  </si>
  <si>
    <t>6. EUROPA – Gravel 2/32</t>
  </si>
  <si>
    <t>7. EUROPA – Polyethylene high density granulate (PE-HD)</t>
  </si>
  <si>
    <t>8. Life-Cycle Assessment of the 33 kW Photovoltaic System on the Dana Building at the University of Michigan Thin Film Laminates, Multi-Crystalline Modules, and Balance of System Components Sergio Pacca, Deepak Sivaraman and Gregory A. Keoleian Center for Sustainable Systems, University of Michigan Report No. CSS05-09, June 1, 2006</t>
  </si>
  <si>
    <t>9. EUROPA – Stainless steel</t>
  </si>
  <si>
    <t>10. EUROPA – Average of Steel hot rolled section, Steel hot rolled coil, Steel rebar</t>
  </si>
  <si>
    <t>11. Averages of conversion factors for cement, HDPE, PVC, stainless steel, and steel</t>
  </si>
  <si>
    <t>12. Same as conversion factors for gravel/sand/clay</t>
  </si>
  <si>
    <t>13. Offset values for cheese whey obtained from the module for yellow cheese from Nielsen PH, Nielsen AM, Weidema BP, Dalgaard R and Halberg N (2003). LCA food data base. www.lcafood.dk, Andersen M and Jensen JD (2003). Marginale producenter af udvalgte basislevnedsmidler (in Danish) Udkast d. 5. februar 2003.</t>
  </si>
  <si>
    <t>14. Values for rapeseed oil from Nielsen PH, Nielsen AM, Weidema BP, Dalgaard R and Halberg N (2003). LCA food data base. www.lcafood.dk. Landbrugets rådgivningscenter (2000). Tal fra Fodermiddeltabellen, Raport nr. 91. In Danish. Weidema BP (1999). System expansions to handle co-products of renewable materials. Presentation Summaries of the 7th LCA Scenarios Symposium SETAC-Europe, 1999. Pp. 45-48. pdf. Weidema B (2003). Market information in life cycle assessments. Technical report, Danish Environmental Protection Agency (Environmental Project no. 863).</t>
  </si>
  <si>
    <t>15. Offset values for molasses obtained from the module for sugar from Nielsen PH, Nielsen AM, Weidema BP, Dalgaard R and Halberg N (2003). LCA food data base. www.lcafood.dk, Sugar Production based on Danisco Sugar Author: Per H. Nielsen July 2003</t>
  </si>
  <si>
    <t>16. Intended for any common treatment chemical in pure form including chemical oxidants and regenerated granular activated carbon. For chemical solutions, use only the mass of the chemical portion of the solution. Conversion factor is based on average value of conversion factors for the following seven common treatment chemicals as reported by Ecoinvent v2.1 from the Ecoinvent Centre for Life-Cycle Inventories, http://www.ecoinvent.ch/
     - Hydrochloric Acid (30 percent) – normalized to pure hydrochloric acid by dividing by database results by 0.3.
     - Sodium hydroxide (50 percent) – normalized to pure sodium hydroxide by dividing database results by 0.5.
     - Ferric chloride (iron III chloride)
     - Potassium permanganate
     - Sodium persulfate
     - Chlorine gas
     - Hydrogen peroxide (50 percent) – normalized to pure hydrogen peroxide by dividing database result by 0.5.
This averaging approach adds an additional layer of uncertainty to the conversion factors provided. For example, the range for energy is approximately 0.007 MMBtu to 0.025 MMBtu. The average (0.015 MMBtu) may overestimate the energy use value for some of the chemicals below by more than 100 percent and underestimate the energy us value for other chemicals by 40 percent. Additionally, some common treatment chemicals (e.g., sulfuric acid and ferrous sulfate) have energy footprints that are substantially outside the presented range and would not be accurately represented by these values. If an additional level of accuracy is preferred, readers of this methodology are encouraged to seek and document well referenced conversion factors as part of footprint analysis submittals.</t>
  </si>
  <si>
    <t>17. EUROPA – diesel at refinery</t>
  </si>
  <si>
    <t>18. EUROPA – gasoline at refinery</t>
  </si>
  <si>
    <t>19. EUROPA – natural gas at consumer</t>
  </si>
  <si>
    <t>20. EUROPA - Drinking water from surface water and drinking water from groundwater</t>
  </si>
  <si>
    <t>21. Calculated based on Life-Cycle Energy and Emissions for Municipal Water and Wastewater Services: Case-Studies of Treatment Plants in US Malavika Tripathi, Center for Sustainable Systems, University of Michigan Report No. CSS07-06, April 17, 2007</t>
  </si>
  <si>
    <t>22. EUROPA – Inert waste disposal</t>
  </si>
  <si>
    <t>23. Values from EUROPA inert waste disposal plus an arbitrary additional 10 percent to account additional practices required of a hazardous waste disposal facility</t>
  </si>
  <si>
    <t xml:space="preserve">24. The default conversion factors for “Laboratory Analysis – Other” are averages of the default conversion factors for the 10 other laboratory analyses that are provided.   </t>
  </si>
  <si>
    <t>25. NREL – life cycle of electricity from bituminous coal minus the emissions from combusting coal</t>
  </si>
  <si>
    <t>26. NREL – life cycle of electricity from natural gas minus the emissions from combusting natural gas</t>
  </si>
  <si>
    <t>27. NREL – life cycle of electricity from nuclear</t>
  </si>
  <si>
    <t>28. NREL – life cycle of electricity from residual oil minus the emissions from combusting residua oil</t>
  </si>
  <si>
    <t>SEFA_input_(121718).xlsx</t>
  </si>
  <si>
    <t>* Conversion factors are not applied to grid electricity in the "All Components" tab since multiple fuel mixes may be used.  The value for each cell shaded yellow in Row 51 is the sum of values from Components 1 - 6.</t>
  </si>
  <si>
    <t>N/A*</t>
  </si>
  <si>
    <t>GHG*</t>
  </si>
  <si>
    <t>Spreadsheets for Environmental Footprint Analysis (SEFA) Version 3.0, November 2019</t>
  </si>
  <si>
    <t>U.S. Environmental Protection Agency (EPA), Office of Superfund Remediation and Technology Innovation</t>
  </si>
  <si>
    <t>Notes Regarding the “Calculations”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</si>
</sst>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E+00"/>
    <numFmt numFmtId="167" formatCode="0.0000"/>
    <numFmt numFmtId="168" formatCode="0.000000"/>
    <numFmt numFmtId="169" formatCode="0.00000"/>
    <numFmt numFmtId="170" formatCode="0.0000000"/>
    <numFmt numFmtId="171" formatCode="0.0%"/>
  </numFmts>
  <fonts count="50" x14ac:knownFonts="1">
    <font>
      <sz val="11"/>
      <color theme="1"/>
      <name val="Calibri"/>
      <family val="2"/>
      <scheme val="minor"/>
    </font>
    <font>
      <b/>
      <i/>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theme="1"/>
      <name val="Calibri"/>
      <family val="2"/>
      <scheme val="minor"/>
    </font>
    <font>
      <b/>
      <sz val="10"/>
      <color theme="1"/>
      <name val="Times New Roman"/>
      <family val="1"/>
    </font>
    <font>
      <i/>
      <sz val="10"/>
      <color theme="1"/>
      <name val="Times New Roman"/>
      <family val="1"/>
    </font>
    <font>
      <sz val="10"/>
      <color theme="1"/>
      <name val="Times New Roman"/>
      <family val="1"/>
    </font>
    <font>
      <i/>
      <u/>
      <sz val="10"/>
      <color theme="1"/>
      <name val="Times New Roman"/>
      <family val="1"/>
    </font>
    <font>
      <sz val="10"/>
      <color rgb="FFFF0000"/>
      <name val="Times New Roman"/>
      <family val="1"/>
    </font>
    <font>
      <sz val="10"/>
      <color rgb="FF000000"/>
      <name val="Times New Roman"/>
      <family val="1"/>
    </font>
    <font>
      <b/>
      <sz val="10"/>
      <color rgb="FF000000"/>
      <name val="Times New Roman"/>
      <family val="1"/>
    </font>
    <font>
      <i/>
      <u/>
      <sz val="10"/>
      <color indexed="8"/>
      <name val="Times New Roman"/>
      <family val="1"/>
    </font>
    <font>
      <i/>
      <sz val="11"/>
      <color theme="1"/>
      <name val="Times New Roman"/>
      <family val="1"/>
    </font>
    <font>
      <b/>
      <sz val="14"/>
      <color theme="1"/>
      <name val="Times New Roman"/>
      <family val="1"/>
    </font>
    <font>
      <sz val="11"/>
      <color theme="1"/>
      <name val="Times New Roman"/>
      <family val="1"/>
    </font>
    <font>
      <b/>
      <sz val="10"/>
      <color indexed="8"/>
      <name val="Times New Roman"/>
      <family val="1"/>
    </font>
    <font>
      <i/>
      <u/>
      <sz val="10"/>
      <color rgb="FF000000"/>
      <name val="Times New Roman"/>
      <family val="1"/>
    </font>
    <font>
      <sz val="8"/>
      <color theme="1"/>
      <name val="Calibri"/>
      <family val="2"/>
      <scheme val="minor"/>
    </font>
    <font>
      <b/>
      <i/>
      <sz val="11"/>
      <color rgb="FFFF0000"/>
      <name val="Calibri"/>
      <family val="2"/>
      <scheme val="minor"/>
    </font>
    <font>
      <sz val="11"/>
      <color rgb="FF000000"/>
      <name val="Calibri"/>
      <family val="2"/>
      <scheme val="minor"/>
    </font>
    <font>
      <b/>
      <sz val="11"/>
      <color rgb="FF000000"/>
      <name val="Calibri"/>
      <family val="2"/>
      <scheme val="minor"/>
    </font>
    <font>
      <i/>
      <u/>
      <sz val="11"/>
      <color rgb="FF000000"/>
      <name val="Calibri"/>
      <family val="2"/>
      <scheme val="minor"/>
    </font>
    <font>
      <b/>
      <u/>
      <sz val="10"/>
      <color theme="1"/>
      <name val="Times New Roman"/>
      <family val="1"/>
    </font>
    <font>
      <u/>
      <sz val="10"/>
      <color theme="1"/>
      <name val="Times New Roman"/>
      <family val="1"/>
    </font>
    <font>
      <b/>
      <sz val="11"/>
      <color theme="1"/>
      <name val="Times New Roman"/>
      <family val="1"/>
    </font>
    <font>
      <b/>
      <sz val="12"/>
      <color theme="1"/>
      <name val="Times New Roman"/>
      <family val="1"/>
    </font>
    <font>
      <sz val="12"/>
      <color theme="1"/>
      <name val="Times New Roman"/>
      <family val="1"/>
    </font>
    <font>
      <b/>
      <u/>
      <sz val="14"/>
      <color theme="1"/>
      <name val="Calibri"/>
      <family val="2"/>
      <scheme val="minor"/>
    </font>
    <font>
      <b/>
      <sz val="14"/>
      <color theme="1"/>
      <name val="Calibri"/>
      <family val="2"/>
      <scheme val="minor"/>
    </font>
    <font>
      <sz val="12"/>
      <color theme="1"/>
      <name val="Calibri"/>
      <family val="2"/>
      <scheme val="minor"/>
    </font>
    <font>
      <b/>
      <u/>
      <sz val="12"/>
      <color theme="1"/>
      <name val="Calibri"/>
      <family val="2"/>
      <scheme val="minor"/>
    </font>
    <font>
      <b/>
      <i/>
      <sz val="11"/>
      <name val="Calibri"/>
      <family val="2"/>
      <scheme val="minor"/>
    </font>
    <font>
      <b/>
      <i/>
      <sz val="9"/>
      <color theme="6" tint="-0.499984740745262"/>
      <name val="Arial"/>
      <family val="2"/>
    </font>
    <font>
      <sz val="11"/>
      <color theme="1"/>
      <name val="Arial"/>
      <family val="2"/>
    </font>
    <font>
      <sz val="10"/>
      <name val="Arial"/>
      <family val="2"/>
    </font>
    <font>
      <b/>
      <sz val="11"/>
      <color theme="1"/>
      <name val="Arial"/>
      <family val="2"/>
    </font>
    <font>
      <b/>
      <sz val="10"/>
      <color theme="6" tint="-0.499984740745262"/>
      <name val="Arial"/>
      <family val="2"/>
    </font>
    <font>
      <b/>
      <i/>
      <sz val="11"/>
      <color theme="1"/>
      <name val="Times New Roman"/>
      <family val="1"/>
    </font>
    <font>
      <b/>
      <sz val="10"/>
      <name val="Times New Roman"/>
      <family val="1"/>
    </font>
    <font>
      <u/>
      <sz val="12"/>
      <color theme="1"/>
      <name val="Calibri"/>
      <family val="2"/>
      <scheme val="minor"/>
    </font>
    <font>
      <b/>
      <u/>
      <sz val="11"/>
      <color theme="6" tint="-0.499984740745262"/>
      <name val="Arial"/>
      <family val="2"/>
    </font>
    <font>
      <b/>
      <i/>
      <sz val="11"/>
      <color rgb="FF000000"/>
      <name val="Times New Roman"/>
      <family val="1"/>
    </font>
    <font>
      <u/>
      <sz val="12"/>
      <color theme="4"/>
      <name val="Times New Roman"/>
      <family val="1"/>
    </font>
    <font>
      <sz val="10"/>
      <color indexed="8"/>
      <name val="Times New Roman"/>
      <family val="1"/>
    </font>
    <font>
      <vertAlign val="superscript"/>
      <sz val="10"/>
      <color theme="1"/>
      <name val="Times New Roman"/>
      <family val="1"/>
    </font>
    <font>
      <b/>
      <i/>
      <sz val="10"/>
      <color theme="1"/>
      <name val="Times New Roman"/>
      <family val="1"/>
    </font>
    <font>
      <b/>
      <i/>
      <sz val="12"/>
      <color theme="1"/>
      <name val="Times New Roman"/>
      <family val="1"/>
    </font>
    <font>
      <b/>
      <i/>
      <sz val="12"/>
      <color theme="0"/>
      <name val="Arial"/>
      <family val="2"/>
    </font>
  </fonts>
  <fills count="19">
    <fill>
      <patternFill patternType="none"/>
    </fill>
    <fill>
      <patternFill patternType="gray125"/>
    </fill>
    <fill>
      <patternFill patternType="solid">
        <fgColor rgb="FFDBE5F1"/>
        <bgColor indexed="64"/>
      </patternFill>
    </fill>
    <fill>
      <patternFill patternType="solid">
        <fgColor rgb="FFA6A6A6"/>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rgb="FF000000"/>
      </top>
      <bottom style="medium">
        <color indexed="64"/>
      </bottom>
      <diagonal/>
    </border>
  </borders>
  <cellStyleXfs count="2">
    <xf numFmtId="0" fontId="0" fillId="0" borderId="0"/>
    <xf numFmtId="9" fontId="5" fillId="0" borderId="0" applyFont="0" applyFill="0" applyBorder="0" applyAlignment="0" applyProtection="0"/>
  </cellStyleXfs>
  <cellXfs count="380">
    <xf numFmtId="0" fontId="0" fillId="0" borderId="0" xfId="0"/>
    <xf numFmtId="0" fontId="1" fillId="0" borderId="0" xfId="0" applyFont="1"/>
    <xf numFmtId="0" fontId="16" fillId="0" borderId="0" xfId="0" applyFont="1"/>
    <xf numFmtId="0" fontId="8" fillId="0" borderId="0" xfId="0" applyFont="1"/>
    <xf numFmtId="0" fontId="8" fillId="0" borderId="0" xfId="0" applyFont="1" applyAlignment="1">
      <alignment horizontal="center"/>
    </xf>
    <xf numFmtId="0" fontId="8" fillId="0" borderId="1" xfId="0" applyFont="1" applyBorder="1" applyAlignment="1">
      <alignment horizontal="center"/>
    </xf>
    <xf numFmtId="0" fontId="6" fillId="0" borderId="1" xfId="0" applyFont="1" applyBorder="1" applyAlignment="1">
      <alignment horizontal="center"/>
    </xf>
    <xf numFmtId="0" fontId="8" fillId="0" borderId="1" xfId="0" applyFont="1" applyBorder="1"/>
    <xf numFmtId="2" fontId="8" fillId="0" borderId="1" xfId="0" applyNumberFormat="1" applyFont="1" applyBorder="1" applyAlignment="1">
      <alignment horizontal="center"/>
    </xf>
    <xf numFmtId="170" fontId="8" fillId="0" borderId="1" xfId="0" applyNumberFormat="1" applyFont="1" applyBorder="1" applyAlignment="1">
      <alignment horizontal="center"/>
    </xf>
    <xf numFmtId="167" fontId="8" fillId="0" borderId="1" xfId="0" applyNumberFormat="1" applyFont="1" applyBorder="1" applyAlignment="1">
      <alignment horizontal="center"/>
    </xf>
    <xf numFmtId="168" fontId="8" fillId="0" borderId="1" xfId="0" applyNumberFormat="1" applyFont="1" applyBorder="1" applyAlignment="1">
      <alignment horizontal="center"/>
    </xf>
    <xf numFmtId="165" fontId="8" fillId="0" borderId="1" xfId="0" applyNumberFormat="1" applyFont="1" applyBorder="1" applyAlignment="1">
      <alignment horizontal="center"/>
    </xf>
    <xf numFmtId="164" fontId="8" fillId="0" borderId="1" xfId="0" applyNumberFormat="1" applyFont="1" applyBorder="1" applyAlignment="1">
      <alignment horizontal="center"/>
    </xf>
    <xf numFmtId="169" fontId="8" fillId="0" borderId="1" xfId="0" applyNumberFormat="1" applyFont="1" applyBorder="1" applyAlignment="1">
      <alignment horizontal="center"/>
    </xf>
    <xf numFmtId="0" fontId="8" fillId="0" borderId="2" xfId="0" applyFont="1" applyBorder="1" applyAlignment="1">
      <alignment horizontal="center"/>
    </xf>
    <xf numFmtId="0" fontId="11" fillId="0" borderId="1" xfId="0" applyFont="1" applyBorder="1" applyAlignment="1">
      <alignment horizontal="center"/>
    </xf>
    <xf numFmtId="0" fontId="8" fillId="0" borderId="3" xfId="0" applyFont="1" applyBorder="1" applyAlignment="1">
      <alignment horizontal="center"/>
    </xf>
    <xf numFmtId="0" fontId="8" fillId="0" borderId="2" xfId="0" applyFont="1" applyBorder="1"/>
    <xf numFmtId="0" fontId="6" fillId="0" borderId="0" xfId="0" applyFont="1" applyAlignment="1">
      <alignment horizontal="center"/>
    </xf>
    <xf numFmtId="0" fontId="8" fillId="0" borderId="0" xfId="0" applyFont="1" applyAlignment="1">
      <alignment horizontal="center" vertical="center"/>
    </xf>
    <xf numFmtId="166" fontId="8" fillId="0" borderId="0" xfId="0" applyNumberFormat="1" applyFont="1" applyAlignment="1">
      <alignment horizontal="center"/>
    </xf>
    <xf numFmtId="11" fontId="8" fillId="0" borderId="0" xfId="0" applyNumberFormat="1" applyFont="1" applyAlignment="1">
      <alignment horizontal="center"/>
    </xf>
    <xf numFmtId="0" fontId="8" fillId="0" borderId="3" xfId="0" applyFont="1" applyBorder="1"/>
    <xf numFmtId="0" fontId="6" fillId="0" borderId="2" xfId="0" applyFont="1" applyBorder="1"/>
    <xf numFmtId="0" fontId="17" fillId="0" borderId="2" xfId="0" applyFont="1" applyBorder="1"/>
    <xf numFmtId="0" fontId="17" fillId="0" borderId="3" xfId="0" applyFont="1" applyBorder="1"/>
    <xf numFmtId="0" fontId="6" fillId="0" borderId="2" xfId="0" applyFont="1" applyBorder="1" applyAlignment="1">
      <alignment horizontal="left"/>
    </xf>
    <xf numFmtId="0" fontId="6" fillId="0" borderId="0" xfId="0" applyFont="1"/>
    <xf numFmtId="0" fontId="6" fillId="0" borderId="0" xfId="0" applyFont="1" applyAlignment="1">
      <alignment horizontal="center" wrapText="1"/>
    </xf>
    <xf numFmtId="0" fontId="2" fillId="0" borderId="0" xfId="0" applyFont="1"/>
    <xf numFmtId="0" fontId="12" fillId="0" borderId="0" xfId="0" applyFont="1" applyAlignment="1">
      <alignment horizontal="center" vertical="center"/>
    </xf>
    <xf numFmtId="0" fontId="1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2" fillId="0" borderId="0" xfId="0" applyFont="1" applyAlignment="1">
      <alignment vertical="center" wrapText="1"/>
    </xf>
    <xf numFmtId="9" fontId="12" fillId="0" borderId="0" xfId="1" applyFont="1" applyAlignment="1">
      <alignment vertical="center"/>
    </xf>
    <xf numFmtId="9" fontId="8" fillId="0" borderId="0" xfId="1" applyFont="1" applyAlignment="1">
      <alignment vertical="center"/>
    </xf>
    <xf numFmtId="0" fontId="6" fillId="0" borderId="1" xfId="0" applyFont="1" applyBorder="1" applyAlignment="1">
      <alignment horizontal="center" wrapText="1"/>
    </xf>
    <xf numFmtId="0" fontId="0" fillId="0" borderId="0" xfId="0" applyAlignment="1">
      <alignment horizontal="center"/>
    </xf>
    <xf numFmtId="0" fontId="0" fillId="0" borderId="0" xfId="0" applyAlignment="1">
      <alignment horizontal="left"/>
    </xf>
    <xf numFmtId="166" fontId="8" fillId="0" borderId="1" xfId="0" applyNumberFormat="1" applyFont="1" applyBorder="1" applyAlignment="1">
      <alignment horizontal="center"/>
    </xf>
    <xf numFmtId="11" fontId="8" fillId="0" borderId="1" xfId="0" applyNumberFormat="1" applyFont="1" applyBorder="1" applyAlignment="1">
      <alignment horizontal="center"/>
    </xf>
    <xf numFmtId="0" fontId="19" fillId="0" borderId="0" xfId="0" applyFont="1" applyAlignment="1">
      <alignment wrapText="1"/>
    </xf>
    <xf numFmtId="0" fontId="16" fillId="0" borderId="0" xfId="0" applyFont="1" applyAlignment="1">
      <alignment wrapText="1"/>
    </xf>
    <xf numFmtId="0" fontId="0" fillId="0" borderId="0" xfId="0" applyProtection="1">
      <protection locked="0"/>
    </xf>
    <xf numFmtId="0" fontId="14" fillId="0" borderId="0" xfId="0" applyFont="1" applyAlignment="1">
      <alignment horizontal="right"/>
    </xf>
    <xf numFmtId="0" fontId="6" fillId="0" borderId="8"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vertical="top"/>
    </xf>
    <xf numFmtId="0" fontId="7" fillId="0" borderId="9" xfId="0" applyFont="1" applyBorder="1" applyAlignment="1">
      <alignment vertical="top"/>
    </xf>
    <xf numFmtId="0" fontId="8" fillId="0" borderId="10" xfId="0" applyFont="1" applyBorder="1" applyAlignment="1">
      <alignment horizontal="center" vertical="top"/>
    </xf>
    <xf numFmtId="0" fontId="9" fillId="0" borderId="9" xfId="0" applyFont="1" applyBorder="1" applyAlignment="1">
      <alignment vertical="top"/>
    </xf>
    <xf numFmtId="0" fontId="8" fillId="0" borderId="9" xfId="0" applyFont="1" applyBorder="1" applyAlignment="1">
      <alignment vertical="top"/>
    </xf>
    <xf numFmtId="0" fontId="8" fillId="0" borderId="9" xfId="0" applyFont="1" applyBorder="1" applyAlignment="1">
      <alignment horizontal="center" vertical="top"/>
    </xf>
    <xf numFmtId="0" fontId="8" fillId="2" borderId="10" xfId="0" applyFont="1" applyFill="1" applyBorder="1" applyAlignment="1">
      <alignment horizontal="center" vertical="top"/>
    </xf>
    <xf numFmtId="0" fontId="8" fillId="3" borderId="10" xfId="0" applyFont="1" applyFill="1" applyBorder="1" applyAlignment="1">
      <alignment horizontal="center" vertical="top"/>
    </xf>
    <xf numFmtId="0" fontId="11" fillId="0" borderId="10" xfId="0" applyFont="1" applyBorder="1" applyAlignment="1">
      <alignment horizontal="center" vertical="top"/>
    </xf>
    <xf numFmtId="0" fontId="8" fillId="3" borderId="10" xfId="0" applyFont="1" applyFill="1" applyBorder="1" applyAlignment="1">
      <alignment horizontal="center"/>
    </xf>
    <xf numFmtId="0" fontId="11" fillId="5" borderId="10" xfId="0" applyFont="1" applyFill="1" applyBorder="1" applyAlignment="1">
      <alignment horizontal="center" vertical="top"/>
    </xf>
    <xf numFmtId="0" fontId="8" fillId="5" borderId="10" xfId="0" applyFont="1" applyFill="1" applyBorder="1" applyAlignment="1">
      <alignment horizontal="center"/>
    </xf>
    <xf numFmtId="0" fontId="8" fillId="5" borderId="10" xfId="0" applyFont="1" applyFill="1" applyBorder="1" applyAlignment="1">
      <alignment horizontal="center" vertical="top"/>
    </xf>
    <xf numFmtId="0" fontId="19" fillId="0" borderId="0" xfId="0" applyFont="1" applyAlignment="1" applyProtection="1">
      <alignment wrapText="1"/>
      <protection locked="0"/>
    </xf>
    <xf numFmtId="0" fontId="0" fillId="7" borderId="1" xfId="0" applyFill="1" applyBorder="1" applyAlignment="1">
      <alignment horizontal="center"/>
    </xf>
    <xf numFmtId="0" fontId="0" fillId="7" borderId="1" xfId="0" applyFill="1" applyBorder="1"/>
    <xf numFmtId="0" fontId="0" fillId="7" borderId="1" xfId="0" applyFill="1" applyBorder="1" applyAlignment="1">
      <alignment horizontal="center" wrapText="1"/>
    </xf>
    <xf numFmtId="0" fontId="2" fillId="7" borderId="1" xfId="0" applyFont="1" applyFill="1" applyBorder="1"/>
    <xf numFmtId="0" fontId="2" fillId="7" borderId="1" xfId="0" applyFont="1" applyFill="1" applyBorder="1" applyAlignment="1">
      <alignment horizontal="center"/>
    </xf>
    <xf numFmtId="0" fontId="0" fillId="7" borderId="1" xfId="0" applyFill="1" applyBorder="1" applyAlignment="1">
      <alignment wrapText="1"/>
    </xf>
    <xf numFmtId="0" fontId="21" fillId="7" borderId="1" xfId="0" applyFont="1" applyFill="1" applyBorder="1" applyAlignment="1">
      <alignment vertical="center"/>
    </xf>
    <xf numFmtId="9" fontId="0" fillId="7" borderId="1" xfId="1" applyFont="1" applyFill="1" applyBorder="1" applyAlignment="1">
      <alignment vertical="center"/>
    </xf>
    <xf numFmtId="0" fontId="0" fillId="7" borderId="1" xfId="0" applyFill="1" applyBorder="1" applyAlignment="1">
      <alignment vertical="center"/>
    </xf>
    <xf numFmtId="0" fontId="22" fillId="7" borderId="1" xfId="0" applyFont="1" applyFill="1" applyBorder="1" applyAlignment="1">
      <alignment vertical="center"/>
    </xf>
    <xf numFmtId="9" fontId="2" fillId="7" borderId="1" xfId="1" applyFont="1" applyFill="1" applyBorder="1" applyAlignment="1">
      <alignment vertical="center"/>
    </xf>
    <xf numFmtId="0" fontId="22" fillId="7" borderId="1" xfId="0" applyFont="1" applyFill="1" applyBorder="1" applyAlignment="1">
      <alignment horizontal="center" vertical="center"/>
    </xf>
    <xf numFmtId="0" fontId="22"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23" fillId="7" borderId="1" xfId="0" applyFont="1" applyFill="1" applyBorder="1" applyAlignment="1">
      <alignment vertical="center"/>
    </xf>
    <xf numFmtId="0" fontId="21" fillId="7" borderId="1" xfId="0" applyFont="1" applyFill="1" applyBorder="1" applyAlignment="1">
      <alignment horizontal="center" vertical="center"/>
    </xf>
    <xf numFmtId="0" fontId="0" fillId="7" borderId="1" xfId="0" applyFill="1" applyBorder="1" applyAlignment="1">
      <alignment horizontal="center" vertical="center" wrapText="1"/>
    </xf>
    <xf numFmtId="0" fontId="4" fillId="7" borderId="1" xfId="0" applyFont="1" applyFill="1" applyBorder="1" applyAlignment="1">
      <alignment wrapText="1"/>
    </xf>
    <xf numFmtId="0" fontId="1" fillId="8" borderId="1" xfId="0" applyFont="1" applyFill="1" applyBorder="1"/>
    <xf numFmtId="0" fontId="0" fillId="0" borderId="0" xfId="0" quotePrefix="1" applyAlignment="1" applyProtection="1">
      <alignment vertical="top"/>
      <protection locked="0"/>
    </xf>
    <xf numFmtId="0" fontId="0" fillId="0" borderId="0" xfId="0" applyAlignment="1" applyProtection="1">
      <alignment horizontal="center"/>
      <protection locked="0"/>
    </xf>
    <xf numFmtId="0" fontId="2" fillId="0" borderId="0" xfId="0" applyFont="1" applyProtection="1">
      <protection locked="0"/>
    </xf>
    <xf numFmtId="0" fontId="9" fillId="0" borderId="11" xfId="0" applyFont="1" applyBorder="1"/>
    <xf numFmtId="0" fontId="8" fillId="0" borderId="11" xfId="0" applyFont="1" applyBorder="1"/>
    <xf numFmtId="0" fontId="2" fillId="0" borderId="0" xfId="0" applyFont="1" applyAlignment="1">
      <alignment horizontal="right"/>
    </xf>
    <xf numFmtId="0" fontId="1" fillId="0" borderId="0" xfId="0" applyFont="1" applyAlignment="1" applyProtection="1">
      <alignment wrapText="1"/>
      <protection locked="0"/>
    </xf>
    <xf numFmtId="0" fontId="7" fillId="0" borderId="9" xfId="0" applyFont="1" applyBorder="1" applyAlignment="1">
      <alignment horizontal="center" vertical="top"/>
    </xf>
    <xf numFmtId="3" fontId="12" fillId="0" borderId="10" xfId="0" applyNumberFormat="1" applyFont="1" applyBorder="1" applyAlignment="1">
      <alignment horizontal="center"/>
    </xf>
    <xf numFmtId="0" fontId="8" fillId="3" borderId="1" xfId="0" applyFont="1" applyFill="1" applyBorder="1" applyAlignment="1">
      <alignment horizontal="center"/>
    </xf>
    <xf numFmtId="0" fontId="8" fillId="0" borderId="1" xfId="0" applyFont="1" applyBorder="1" applyAlignment="1">
      <alignment vertical="top"/>
    </xf>
    <xf numFmtId="0" fontId="8" fillId="0" borderId="1" xfId="0" applyFont="1" applyBorder="1" applyAlignment="1">
      <alignment horizontal="center" vertical="top"/>
    </xf>
    <xf numFmtId="0" fontId="11" fillId="0" borderId="0" xfId="0" applyFont="1" applyAlignment="1">
      <alignment horizontal="center"/>
    </xf>
    <xf numFmtId="0" fontId="27" fillId="0" borderId="0" xfId="0" applyFont="1" applyAlignment="1">
      <alignment vertical="center"/>
    </xf>
    <xf numFmtId="0" fontId="12" fillId="0" borderId="12" xfId="0" applyFont="1" applyBorder="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1" fillId="0" borderId="17" xfId="0" applyFont="1" applyBorder="1" applyAlignment="1">
      <alignment vertical="center"/>
    </xf>
    <xf numFmtId="0" fontId="11" fillId="0" borderId="19" xfId="0" applyFont="1" applyBorder="1" applyAlignment="1">
      <alignment horizontal="center" vertical="center"/>
    </xf>
    <xf numFmtId="0" fontId="8" fillId="2" borderId="19" xfId="0" applyFont="1" applyFill="1" applyBorder="1" applyAlignment="1">
      <alignment horizontal="center" vertical="center"/>
    </xf>
    <xf numFmtId="0" fontId="8" fillId="0" borderId="19" xfId="0" applyFont="1" applyBorder="1" applyAlignment="1">
      <alignment horizontal="center" vertical="center"/>
    </xf>
    <xf numFmtId="11" fontId="8" fillId="0" borderId="19" xfId="0" applyNumberFormat="1" applyFont="1" applyBorder="1" applyAlignment="1">
      <alignment horizontal="center" vertical="center"/>
    </xf>
    <xf numFmtId="11" fontId="8" fillId="2" borderId="19" xfId="0" applyNumberFormat="1" applyFont="1" applyFill="1" applyBorder="1" applyAlignment="1">
      <alignment horizontal="center" vertical="center"/>
    </xf>
    <xf numFmtId="0" fontId="12" fillId="0" borderId="19" xfId="0" applyFont="1" applyBorder="1" applyAlignment="1">
      <alignment horizontal="center" vertical="center"/>
    </xf>
    <xf numFmtId="0" fontId="6" fillId="0" borderId="19" xfId="0" applyFont="1" applyBorder="1" applyAlignment="1">
      <alignment horizontal="center" vertical="center"/>
    </xf>
    <xf numFmtId="0" fontId="12" fillId="0" borderId="17" xfId="0" applyFont="1" applyBorder="1" applyAlignment="1">
      <alignment horizontal="right" vertical="center"/>
    </xf>
    <xf numFmtId="9" fontId="6" fillId="8" borderId="19" xfId="1" applyFont="1" applyFill="1" applyBorder="1" applyAlignment="1">
      <alignment horizontal="center" vertical="center"/>
    </xf>
    <xf numFmtId="0" fontId="6" fillId="8" borderId="19" xfId="1" applyNumberFormat="1" applyFont="1" applyFill="1" applyBorder="1" applyAlignment="1">
      <alignment horizontal="center" vertical="center"/>
    </xf>
    <xf numFmtId="0" fontId="7" fillId="0" borderId="7" xfId="0" applyFont="1" applyBorder="1" applyAlignment="1">
      <alignment horizontal="center" vertical="top"/>
    </xf>
    <xf numFmtId="0" fontId="8" fillId="0" borderId="8" xfId="0" applyFont="1" applyBorder="1" applyAlignment="1">
      <alignment horizontal="center" vertical="top"/>
    </xf>
    <xf numFmtId="3" fontId="12" fillId="0" borderId="8" xfId="0" applyNumberFormat="1" applyFont="1" applyBorder="1" applyAlignment="1">
      <alignment horizontal="center"/>
    </xf>
    <xf numFmtId="0" fontId="12" fillId="0" borderId="8" xfId="0" applyFont="1" applyBorder="1" applyAlignment="1">
      <alignment horizontal="center"/>
    </xf>
    <xf numFmtId="0" fontId="6" fillId="0" borderId="7" xfId="0" applyFont="1" applyBorder="1" applyAlignment="1">
      <alignment horizontal="right" vertical="top"/>
    </xf>
    <xf numFmtId="0" fontId="6" fillId="0" borderId="9" xfId="0" applyFont="1" applyBorder="1" applyAlignment="1">
      <alignment horizontal="right" vertical="top"/>
    </xf>
    <xf numFmtId="0" fontId="8" fillId="0" borderId="10" xfId="0" applyFont="1" applyBorder="1" applyAlignment="1">
      <alignment horizontal="center" vertical="top" wrapText="1"/>
    </xf>
    <xf numFmtId="0" fontId="8" fillId="0" borderId="12" xfId="0" applyFont="1" applyBorder="1" applyAlignment="1">
      <alignment vertical="top"/>
    </xf>
    <xf numFmtId="0" fontId="8" fillId="0" borderId="12" xfId="0" applyFont="1" applyBorder="1" applyAlignment="1">
      <alignment horizontal="center" vertical="top"/>
    </xf>
    <xf numFmtId="0" fontId="8" fillId="5" borderId="6" xfId="0" applyFont="1" applyFill="1" applyBorder="1" applyAlignment="1">
      <alignment horizontal="center" vertical="top"/>
    </xf>
    <xf numFmtId="164" fontId="8" fillId="5" borderId="6" xfId="0" applyNumberFormat="1" applyFont="1" applyFill="1" applyBorder="1" applyAlignment="1">
      <alignment horizontal="center" vertical="top"/>
    </xf>
    <xf numFmtId="0" fontId="8" fillId="5" borderId="6" xfId="0" applyFont="1" applyFill="1" applyBorder="1" applyAlignment="1">
      <alignment horizontal="center"/>
    </xf>
    <xf numFmtId="0" fontId="8" fillId="0" borderId="11" xfId="0" applyFont="1" applyBorder="1" applyAlignment="1">
      <alignment vertical="top"/>
    </xf>
    <xf numFmtId="0" fontId="8" fillId="0" borderId="20" xfId="0" applyFont="1" applyBorder="1"/>
    <xf numFmtId="0" fontId="8" fillId="0" borderId="11" xfId="0" applyFont="1" applyBorder="1" applyAlignment="1">
      <alignment horizontal="center" vertical="top"/>
    </xf>
    <xf numFmtId="0" fontId="8" fillId="0" borderId="11" xfId="0" applyFont="1" applyBorder="1" applyAlignment="1">
      <alignment horizontal="center"/>
    </xf>
    <xf numFmtId="1" fontId="8" fillId="0" borderId="11" xfId="0" applyNumberFormat="1" applyFont="1" applyBorder="1" applyAlignment="1">
      <alignment horizontal="center"/>
    </xf>
    <xf numFmtId="165" fontId="8" fillId="0" borderId="11" xfId="0" applyNumberFormat="1" applyFont="1" applyBorder="1" applyAlignment="1">
      <alignment horizontal="center"/>
    </xf>
    <xf numFmtId="3" fontId="6" fillId="0" borderId="11" xfId="0" applyNumberFormat="1" applyFont="1" applyBorder="1" applyAlignment="1">
      <alignment horizontal="center"/>
    </xf>
    <xf numFmtId="166" fontId="8" fillId="0" borderId="11" xfId="0" applyNumberFormat="1" applyFont="1" applyBorder="1" applyAlignment="1">
      <alignment horizontal="center"/>
    </xf>
    <xf numFmtId="1" fontId="6" fillId="0" borderId="11" xfId="0" applyNumberFormat="1" applyFont="1" applyBorder="1" applyAlignment="1">
      <alignment horizontal="center"/>
    </xf>
    <xf numFmtId="2" fontId="8" fillId="0" borderId="11" xfId="0" applyNumberFormat="1" applyFont="1" applyBorder="1" applyAlignment="1">
      <alignment horizontal="center"/>
    </xf>
    <xf numFmtId="0" fontId="8" fillId="0" borderId="16" xfId="0" applyFont="1" applyBorder="1" applyAlignment="1">
      <alignment horizontal="center"/>
    </xf>
    <xf numFmtId="0" fontId="6" fillId="0" borderId="11" xfId="0" applyFont="1" applyBorder="1" applyAlignment="1">
      <alignment horizontal="center"/>
    </xf>
    <xf numFmtId="0" fontId="11" fillId="0" borderId="11" xfId="0" applyFont="1" applyBorder="1" applyAlignment="1">
      <alignment horizontal="center" vertical="top"/>
    </xf>
    <xf numFmtId="164" fontId="8" fillId="0" borderId="11" xfId="0" applyNumberFormat="1" applyFont="1" applyBorder="1" applyAlignment="1">
      <alignment horizontal="center"/>
    </xf>
    <xf numFmtId="0" fontId="13" fillId="0" borderId="11" xfId="0" applyFont="1" applyBorder="1"/>
    <xf numFmtId="0" fontId="8" fillId="0" borderId="20" xfId="0" applyFont="1" applyBorder="1" applyAlignment="1">
      <alignment horizontal="center"/>
    </xf>
    <xf numFmtId="3" fontId="8" fillId="0" borderId="11" xfId="0" applyNumberFormat="1" applyFont="1" applyBorder="1" applyAlignment="1">
      <alignment horizontal="center"/>
    </xf>
    <xf numFmtId="0" fontId="9" fillId="0" borderId="11" xfId="0" applyFont="1" applyBorder="1" applyAlignment="1">
      <alignment horizontal="left" vertical="top"/>
    </xf>
    <xf numFmtId="0" fontId="8" fillId="0" borderId="11" xfId="0" applyFont="1" applyBorder="1" applyAlignment="1">
      <alignment horizontal="left" vertical="top"/>
    </xf>
    <xf numFmtId="0" fontId="8" fillId="0" borderId="21" xfId="0" applyFont="1" applyBorder="1" applyAlignment="1">
      <alignment horizontal="center"/>
    </xf>
    <xf numFmtId="169" fontId="8" fillId="0" borderId="11" xfId="0" applyNumberFormat="1" applyFont="1" applyBorder="1" applyAlignment="1">
      <alignment horizontal="center"/>
    </xf>
    <xf numFmtId="167" fontId="8" fillId="0" borderId="11" xfId="0" applyNumberFormat="1" applyFont="1" applyBorder="1" applyAlignment="1">
      <alignment horizontal="center"/>
    </xf>
    <xf numFmtId="0" fontId="6" fillId="0" borderId="11" xfId="0" applyFont="1" applyBorder="1" applyAlignment="1">
      <alignment horizontal="right" vertical="top"/>
    </xf>
    <xf numFmtId="0" fontId="6" fillId="0" borderId="24" xfId="0" applyFont="1" applyBorder="1" applyAlignment="1">
      <alignment horizontal="center"/>
    </xf>
    <xf numFmtId="0" fontId="9" fillId="0" borderId="1" xfId="0" applyFont="1" applyBorder="1" applyAlignment="1">
      <alignment vertical="top"/>
    </xf>
    <xf numFmtId="0" fontId="9" fillId="0" borderId="1" xfId="0" applyFont="1" applyBorder="1" applyAlignment="1">
      <alignment horizontal="left" vertical="top"/>
    </xf>
    <xf numFmtId="0" fontId="8" fillId="0" borderId="1" xfId="0" applyFont="1" applyBorder="1" applyAlignment="1">
      <alignment horizontal="left" vertical="top"/>
    </xf>
    <xf numFmtId="1" fontId="6" fillId="0" borderId="1" xfId="0" applyNumberFormat="1" applyFont="1" applyBorder="1" applyAlignment="1">
      <alignment horizontal="center"/>
    </xf>
    <xf numFmtId="2" fontId="6" fillId="0" borderId="1" xfId="0" applyNumberFormat="1" applyFont="1" applyBorder="1" applyAlignment="1">
      <alignment horizontal="center"/>
    </xf>
    <xf numFmtId="0" fontId="8" fillId="9" borderId="1" xfId="0" applyFont="1" applyFill="1" applyBorder="1" applyAlignment="1">
      <alignment horizontal="center"/>
    </xf>
    <xf numFmtId="2" fontId="8" fillId="9" borderId="1" xfId="0" applyNumberFormat="1" applyFont="1" applyFill="1" applyBorder="1" applyAlignment="1">
      <alignment horizontal="center"/>
    </xf>
    <xf numFmtId="1" fontId="6" fillId="9" borderId="1" xfId="0" applyNumberFormat="1" applyFont="1" applyFill="1" applyBorder="1" applyAlignment="1">
      <alignment horizontal="center"/>
    </xf>
    <xf numFmtId="2" fontId="6" fillId="9" borderId="1" xfId="0" applyNumberFormat="1" applyFont="1" applyFill="1" applyBorder="1" applyAlignment="1">
      <alignment horizontal="center"/>
    </xf>
    <xf numFmtId="0" fontId="25" fillId="0" borderId="1" xfId="0" applyFont="1" applyBorder="1" applyAlignment="1">
      <alignment horizontal="left" vertical="top"/>
    </xf>
    <xf numFmtId="0" fontId="6" fillId="9" borderId="1" xfId="0" applyFont="1" applyFill="1" applyBorder="1" applyAlignment="1">
      <alignment horizontal="center"/>
    </xf>
    <xf numFmtId="0" fontId="8" fillId="0" borderId="1" xfId="0" applyFont="1" applyBorder="1" applyAlignment="1">
      <alignment horizontal="center" vertical="top" wrapText="1"/>
    </xf>
    <xf numFmtId="0" fontId="8" fillId="2" borderId="6" xfId="0" applyFont="1" applyFill="1" applyBorder="1" applyAlignment="1">
      <alignment horizontal="center" vertical="top"/>
    </xf>
    <xf numFmtId="0" fontId="8" fillId="2" borderId="8" xfId="0" applyFont="1" applyFill="1" applyBorder="1" applyAlignment="1">
      <alignment horizontal="center" vertical="top"/>
    </xf>
    <xf numFmtId="0" fontId="8" fillId="2" borderId="11" xfId="0" applyFont="1" applyFill="1" applyBorder="1" applyAlignment="1">
      <alignment horizontal="center" vertical="top"/>
    </xf>
    <xf numFmtId="0" fontId="7" fillId="0" borderId="12" xfId="0" applyFont="1" applyBorder="1" applyAlignment="1">
      <alignment horizontal="center" vertical="top"/>
    </xf>
    <xf numFmtId="0" fontId="9" fillId="0" borderId="12" xfId="0" applyFont="1" applyBorder="1" applyAlignment="1">
      <alignment vertical="top"/>
    </xf>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6" fillId="0" borderId="0" xfId="0" applyFont="1" applyAlignment="1" applyProtection="1">
      <alignment vertical="top"/>
      <protection locked="0"/>
    </xf>
    <xf numFmtId="0" fontId="10" fillId="0" borderId="0" xfId="0" applyFont="1" applyAlignment="1" applyProtection="1">
      <alignment horizontal="center" vertical="top"/>
      <protection locked="0"/>
    </xf>
    <xf numFmtId="1" fontId="6" fillId="0" borderId="0" xfId="0" applyNumberFormat="1" applyFont="1" applyAlignment="1" applyProtection="1">
      <alignment horizontal="center" vertical="top"/>
      <protection locked="0"/>
    </xf>
    <xf numFmtId="0" fontId="6" fillId="0" borderId="0" xfId="0" applyFont="1" applyAlignment="1" applyProtection="1">
      <alignment horizontal="center" vertical="top"/>
      <protection locked="0"/>
    </xf>
    <xf numFmtId="3" fontId="6" fillId="0" borderId="0" xfId="0" applyNumberFormat="1" applyFont="1" applyAlignment="1" applyProtection="1">
      <alignment horizontal="center" vertical="top"/>
      <protection locked="0"/>
    </xf>
    <xf numFmtId="0" fontId="8" fillId="0" borderId="0" xfId="0" applyFont="1" applyProtection="1">
      <protection locked="0"/>
    </xf>
    <xf numFmtId="0" fontId="8" fillId="0" borderId="0" xfId="0" applyFont="1" applyAlignment="1" applyProtection="1">
      <alignment horizontal="center"/>
      <protection locked="0"/>
    </xf>
    <xf numFmtId="3" fontId="8" fillId="0" borderId="0" xfId="0" applyNumberFormat="1" applyFont="1" applyAlignment="1" applyProtection="1">
      <alignment horizontal="center"/>
      <protection locked="0"/>
    </xf>
    <xf numFmtId="0" fontId="8" fillId="0" borderId="0" xfId="0" applyFont="1" applyAlignment="1" applyProtection="1">
      <alignment horizontal="left" vertical="top"/>
      <protection locked="0"/>
    </xf>
    <xf numFmtId="2" fontId="8" fillId="0" borderId="0" xfId="0" applyNumberFormat="1" applyFont="1" applyAlignment="1" applyProtection="1">
      <alignment horizontal="center"/>
      <protection locked="0"/>
    </xf>
    <xf numFmtId="1" fontId="8" fillId="0" borderId="0" xfId="0" applyNumberFormat="1" applyFont="1" applyAlignment="1" applyProtection="1">
      <alignment horizontal="center"/>
      <protection locked="0"/>
    </xf>
    <xf numFmtId="165" fontId="8" fillId="0" borderId="0" xfId="0" applyNumberFormat="1" applyFont="1" applyAlignment="1" applyProtection="1">
      <alignment horizontal="center"/>
      <protection locked="0"/>
    </xf>
    <xf numFmtId="169" fontId="8" fillId="0" borderId="0" xfId="0" applyNumberFormat="1" applyFont="1" applyAlignment="1" applyProtection="1">
      <alignment horizontal="center"/>
      <protection locked="0"/>
    </xf>
    <xf numFmtId="167" fontId="8" fillId="0" borderId="0" xfId="0" applyNumberFormat="1" applyFont="1" applyAlignment="1" applyProtection="1">
      <alignment horizontal="center"/>
      <protection locked="0"/>
    </xf>
    <xf numFmtId="0" fontId="3" fillId="0" borderId="0" xfId="0" applyFont="1" applyProtection="1">
      <protection locked="0"/>
    </xf>
    <xf numFmtId="0" fontId="29" fillId="0" borderId="0" xfId="0" applyFont="1"/>
    <xf numFmtId="0" fontId="0" fillId="10" borderId="0" xfId="0" applyFill="1"/>
    <xf numFmtId="0" fontId="30" fillId="7" borderId="0" xfId="0" applyFont="1" applyFill="1"/>
    <xf numFmtId="0" fontId="0" fillId="7" borderId="0" xfId="0" applyFill="1"/>
    <xf numFmtId="0" fontId="0" fillId="0" borderId="0" xfId="0" applyAlignment="1">
      <alignment horizontal="right"/>
    </xf>
    <xf numFmtId="9" fontId="0" fillId="0" borderId="0" xfId="1" applyFont="1"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165" fontId="0" fillId="0" borderId="0" xfId="0" applyNumberFormat="1" applyAlignment="1">
      <alignment horizontal="center"/>
    </xf>
    <xf numFmtId="0" fontId="0" fillId="11" borderId="0" xfId="0" applyFill="1" applyAlignment="1">
      <alignment horizontal="right"/>
    </xf>
    <xf numFmtId="0" fontId="0" fillId="11" borderId="0" xfId="0" applyFill="1"/>
    <xf numFmtId="0" fontId="0" fillId="12" borderId="0" xfId="0" applyFill="1" applyAlignment="1">
      <alignment horizontal="right"/>
    </xf>
    <xf numFmtId="164" fontId="0" fillId="12" borderId="0" xfId="0" applyNumberFormat="1" applyFill="1"/>
    <xf numFmtId="0" fontId="0" fillId="12" borderId="0" xfId="0" applyFill="1"/>
    <xf numFmtId="0" fontId="0" fillId="13" borderId="0" xfId="0" applyFill="1" applyAlignment="1">
      <alignment horizontal="right"/>
    </xf>
    <xf numFmtId="164" fontId="0" fillId="13" borderId="0" xfId="0" applyNumberFormat="1" applyFill="1"/>
    <xf numFmtId="0" fontId="0" fillId="13" borderId="0" xfId="0" applyFill="1"/>
    <xf numFmtId="167" fontId="0" fillId="0" borderId="0" xfId="0" applyNumberFormat="1" applyAlignment="1">
      <alignment horizontal="center" vertical="center"/>
    </xf>
    <xf numFmtId="0" fontId="31" fillId="0" borderId="0" xfId="0" applyFont="1"/>
    <xf numFmtId="0" fontId="32" fillId="0" borderId="0" xfId="0" applyFont="1"/>
    <xf numFmtId="171" fontId="8" fillId="2" borderId="19" xfId="1" applyNumberFormat="1" applyFont="1" applyFill="1" applyBorder="1" applyAlignment="1">
      <alignment horizontal="center" vertical="center"/>
    </xf>
    <xf numFmtId="49" fontId="35" fillId="0" borderId="0" xfId="0" applyNumberFormat="1" applyFont="1" applyAlignment="1">
      <alignment horizontal="left" wrapText="1"/>
    </xf>
    <xf numFmtId="0" fontId="37" fillId="0" borderId="0" xfId="0" applyFont="1" applyAlignment="1">
      <alignment wrapText="1"/>
    </xf>
    <xf numFmtId="0" fontId="16" fillId="0" borderId="0" xfId="0" applyFont="1" applyProtection="1">
      <protection locked="0"/>
    </xf>
    <xf numFmtId="0" fontId="24" fillId="9" borderId="1" xfId="0" applyFont="1" applyFill="1" applyBorder="1" applyAlignment="1">
      <alignment horizontal="left" vertical="top"/>
    </xf>
    <xf numFmtId="0" fontId="6" fillId="9" borderId="1" xfId="0" applyFont="1" applyFill="1" applyBorder="1" applyAlignment="1">
      <alignment horizontal="right" vertical="top"/>
    </xf>
    <xf numFmtId="0" fontId="6" fillId="0" borderId="1" xfId="0" applyFont="1" applyBorder="1"/>
    <xf numFmtId="0" fontId="26" fillId="0" borderId="1" xfId="0" applyFont="1" applyBorder="1" applyAlignment="1">
      <alignment horizontal="center"/>
    </xf>
    <xf numFmtId="0" fontId="16" fillId="0" borderId="1" xfId="0" applyFont="1" applyBorder="1" applyAlignment="1">
      <alignment horizontal="center" vertical="center" wrapText="1"/>
    </xf>
    <xf numFmtId="0" fontId="16" fillId="0" borderId="1" xfId="0" applyFont="1" applyBorder="1"/>
    <xf numFmtId="0" fontId="16" fillId="0" borderId="1" xfId="0" applyFont="1" applyBorder="1" applyAlignment="1">
      <alignment horizontal="left"/>
    </xf>
    <xf numFmtId="0" fontId="8" fillId="0" borderId="1" xfId="0" applyFont="1" applyBorder="1" applyAlignment="1">
      <alignment horizontal="left"/>
    </xf>
    <xf numFmtId="0" fontId="11" fillId="0" borderId="1" xfId="0" applyFont="1" applyBorder="1" applyAlignment="1">
      <alignment horizontal="left"/>
    </xf>
    <xf numFmtId="0" fontId="8" fillId="0" borderId="29" xfId="0" applyFont="1" applyBorder="1"/>
    <xf numFmtId="0" fontId="8" fillId="0" borderId="30" xfId="0" applyFont="1" applyBorder="1"/>
    <xf numFmtId="0" fontId="8" fillId="0" borderId="2" xfId="0" applyFont="1" applyBorder="1" applyAlignment="1">
      <alignment vertical="top"/>
    </xf>
    <xf numFmtId="0" fontId="15" fillId="0" borderId="0" xfId="0" applyFont="1"/>
    <xf numFmtId="0" fontId="15" fillId="0" borderId="0" xfId="0" applyFont="1" applyProtection="1">
      <protection locked="0"/>
    </xf>
    <xf numFmtId="0" fontId="15" fillId="7" borderId="0" xfId="0" applyFont="1" applyFill="1"/>
    <xf numFmtId="0" fontId="2" fillId="7" borderId="0" xfId="0" applyFont="1" applyFill="1" applyAlignment="1">
      <alignment horizontal="right"/>
    </xf>
    <xf numFmtId="0" fontId="28" fillId="0" borderId="0" xfId="0" applyFont="1"/>
    <xf numFmtId="0" fontId="0" fillId="4" borderId="1" xfId="0" applyFill="1" applyBorder="1"/>
    <xf numFmtId="0" fontId="0" fillId="17" borderId="1" xfId="0" applyFill="1" applyBorder="1"/>
    <xf numFmtId="0" fontId="1" fillId="16" borderId="1" xfId="0" applyFont="1" applyFill="1" applyBorder="1"/>
    <xf numFmtId="0" fontId="33" fillId="0" borderId="0" xfId="0" applyFont="1"/>
    <xf numFmtId="0" fontId="8" fillId="16" borderId="10" xfId="0" applyFont="1" applyFill="1" applyBorder="1" applyAlignment="1">
      <alignment horizontal="center" vertical="top"/>
    </xf>
    <xf numFmtId="0" fontId="6" fillId="16" borderId="11" xfId="0" applyFont="1" applyFill="1" applyBorder="1" applyAlignment="1">
      <alignment horizontal="center" vertical="top"/>
    </xf>
    <xf numFmtId="0" fontId="6" fillId="9" borderId="1" xfId="0" applyFont="1" applyFill="1" applyBorder="1" applyAlignment="1">
      <alignment horizontal="right"/>
    </xf>
    <xf numFmtId="0" fontId="24" fillId="9" borderId="1" xfId="0" applyFont="1" applyFill="1" applyBorder="1"/>
    <xf numFmtId="0" fontId="8" fillId="9" borderId="1" xfId="0" applyFont="1" applyFill="1" applyBorder="1"/>
    <xf numFmtId="0" fontId="8" fillId="8" borderId="1" xfId="0" applyFont="1" applyFill="1" applyBorder="1" applyAlignment="1">
      <alignment horizontal="center" vertical="top"/>
    </xf>
    <xf numFmtId="0" fontId="42" fillId="4" borderId="0" xfId="0" applyFont="1" applyFill="1" applyAlignment="1">
      <alignment horizontal="center" vertical="center" wrapText="1"/>
    </xf>
    <xf numFmtId="0" fontId="36" fillId="4" borderId="0" xfId="0" applyFont="1" applyFill="1" applyAlignment="1">
      <alignment horizontal="left" vertical="center" wrapText="1" indent="2"/>
    </xf>
    <xf numFmtId="0" fontId="8" fillId="18" borderId="10" xfId="0" applyFont="1" applyFill="1" applyBorder="1" applyAlignment="1">
      <alignment horizontal="center" vertical="top"/>
    </xf>
    <xf numFmtId="0" fontId="38" fillId="4" borderId="0" xfId="0" applyFont="1" applyFill="1" applyAlignment="1">
      <alignment horizontal="left" vertical="top" wrapText="1" indent="2"/>
    </xf>
    <xf numFmtId="0" fontId="36" fillId="4" borderId="0" xfId="0" applyFont="1" applyFill="1" applyAlignment="1">
      <alignment horizontal="left" vertical="top" wrapText="1" indent="4"/>
    </xf>
    <xf numFmtId="49" fontId="34" fillId="15" borderId="0" xfId="0" applyNumberFormat="1" applyFont="1" applyFill="1" applyAlignment="1">
      <alignment horizontal="center" wrapText="1"/>
    </xf>
    <xf numFmtId="0" fontId="45" fillId="0" borderId="2" xfId="0" applyFont="1" applyBorder="1"/>
    <xf numFmtId="0" fontId="8" fillId="0" borderId="0" xfId="0" applyFont="1" applyAlignment="1">
      <alignment horizontal="center" vertical="top"/>
    </xf>
    <xf numFmtId="0" fontId="9" fillId="0" borderId="7" xfId="0" applyFont="1" applyBorder="1" applyAlignment="1">
      <alignment vertical="top"/>
    </xf>
    <xf numFmtId="0" fontId="8" fillId="0" borderId="7" xfId="0" applyFont="1" applyBorder="1" applyAlignment="1">
      <alignment horizontal="center" vertical="top"/>
    </xf>
    <xf numFmtId="0" fontId="9" fillId="0" borderId="11" xfId="0" applyFont="1" applyBorder="1" applyAlignment="1">
      <alignment vertical="top"/>
    </xf>
    <xf numFmtId="0" fontId="8" fillId="0" borderId="18" xfId="0" applyFont="1" applyBorder="1" applyAlignment="1">
      <alignment horizontal="center"/>
    </xf>
    <xf numFmtId="0" fontId="8" fillId="0" borderId="25" xfId="0" applyFont="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6" fillId="0" borderId="37" xfId="0" applyFont="1" applyBorder="1" applyAlignment="1">
      <alignment vertical="top"/>
    </xf>
    <xf numFmtId="0" fontId="7" fillId="0" borderId="38" xfId="0" applyFont="1" applyBorder="1" applyAlignment="1">
      <alignment vertical="top"/>
    </xf>
    <xf numFmtId="0" fontId="8" fillId="0" borderId="39" xfId="0" applyFont="1" applyBorder="1" applyAlignment="1">
      <alignment horizontal="center" vertical="top"/>
    </xf>
    <xf numFmtId="4" fontId="12" fillId="16" borderId="39" xfId="0" applyNumberFormat="1" applyFont="1" applyFill="1" applyBorder="1" applyAlignment="1">
      <alignment horizontal="center" vertical="top"/>
    </xf>
    <xf numFmtId="0" fontId="40" fillId="0" borderId="39" xfId="0" applyFont="1" applyBorder="1" applyAlignment="1">
      <alignment horizontal="center" vertical="top"/>
    </xf>
    <xf numFmtId="3" fontId="12" fillId="16" borderId="39" xfId="0" applyNumberFormat="1" applyFont="1" applyFill="1" applyBorder="1" applyAlignment="1">
      <alignment horizontal="center" vertical="top"/>
    </xf>
    <xf numFmtId="0" fontId="6" fillId="0" borderId="39" xfId="0" applyFont="1" applyBorder="1" applyAlignment="1">
      <alignment horizontal="center" vertical="top"/>
    </xf>
    <xf numFmtId="3" fontId="12" fillId="16" borderId="21" xfId="0" applyNumberFormat="1" applyFont="1" applyFill="1" applyBorder="1" applyAlignment="1">
      <alignment horizontal="center" vertical="top"/>
    </xf>
    <xf numFmtId="0" fontId="28" fillId="0" borderId="0" xfId="0" applyFont="1" applyAlignment="1" applyProtection="1">
      <alignment vertical="top" wrapText="1"/>
      <protection locked="0"/>
    </xf>
    <xf numFmtId="0" fontId="28" fillId="0" borderId="41" xfId="0" applyFont="1" applyBorder="1" applyAlignment="1" applyProtection="1">
      <alignment vertical="top" wrapText="1"/>
      <protection locked="0"/>
    </xf>
    <xf numFmtId="0" fontId="28" fillId="0" borderId="42" xfId="0" applyFont="1" applyBorder="1" applyAlignment="1" applyProtection="1">
      <alignment vertical="top" wrapText="1"/>
      <protection locked="0"/>
    </xf>
    <xf numFmtId="0" fontId="28" fillId="0" borderId="34" xfId="0" applyFont="1" applyBorder="1" applyAlignment="1" applyProtection="1">
      <alignment vertical="top" wrapText="1"/>
      <protection locked="0"/>
    </xf>
    <xf numFmtId="0" fontId="28" fillId="0" borderId="35" xfId="0" applyFont="1" applyBorder="1" applyAlignment="1" applyProtection="1">
      <alignment vertical="top" wrapText="1"/>
      <protection locked="0"/>
    </xf>
    <xf numFmtId="0" fontId="28" fillId="0" borderId="19" xfId="0" applyFont="1" applyBorder="1" applyAlignment="1" applyProtection="1">
      <alignment vertical="top" wrapText="1"/>
      <protection locked="0"/>
    </xf>
    <xf numFmtId="0" fontId="6" fillId="0" borderId="40" xfId="0" applyFont="1" applyBorder="1" applyAlignment="1" applyProtection="1">
      <alignment vertical="top"/>
      <protection locked="0"/>
    </xf>
    <xf numFmtId="0" fontId="7" fillId="0" borderId="28" xfId="0" applyFont="1" applyBorder="1" applyAlignment="1" applyProtection="1">
      <alignment vertical="top"/>
      <protection locked="0"/>
    </xf>
    <xf numFmtId="0" fontId="8" fillId="0" borderId="28" xfId="0" applyFont="1" applyBorder="1" applyAlignment="1" applyProtection="1">
      <alignment horizontal="center" vertical="top"/>
      <protection locked="0"/>
    </xf>
    <xf numFmtId="3" fontId="12" fillId="0" borderId="28" xfId="0" applyNumberFormat="1" applyFont="1" applyBorder="1" applyAlignment="1" applyProtection="1">
      <alignment horizontal="center" vertical="top"/>
      <protection locked="0"/>
    </xf>
    <xf numFmtId="0" fontId="40" fillId="0" borderId="28" xfId="0" applyFont="1" applyBorder="1" applyAlignment="1" applyProtection="1">
      <alignment horizontal="center" vertical="top"/>
      <protection locked="0"/>
    </xf>
    <xf numFmtId="0" fontId="6" fillId="0" borderId="28" xfId="0" applyFont="1" applyBorder="1" applyAlignment="1" applyProtection="1">
      <alignment horizontal="center" vertical="top"/>
      <protection locked="0"/>
    </xf>
    <xf numFmtId="3" fontId="12" fillId="0" borderId="21" xfId="0" applyNumberFormat="1" applyFont="1" applyBorder="1" applyAlignment="1" applyProtection="1">
      <alignment horizontal="center" vertical="top"/>
      <protection locked="0"/>
    </xf>
    <xf numFmtId="0" fontId="6" fillId="0" borderId="41" xfId="0" applyFont="1" applyBorder="1" applyAlignment="1" applyProtection="1">
      <alignment vertical="top"/>
      <protection locked="0"/>
    </xf>
    <xf numFmtId="0" fontId="7" fillId="0" borderId="0" xfId="0" applyFont="1" applyAlignment="1" applyProtection="1">
      <alignment vertical="top"/>
      <protection locked="0"/>
    </xf>
    <xf numFmtId="3" fontId="12" fillId="0" borderId="0" xfId="0" applyNumberFormat="1" applyFont="1" applyAlignment="1" applyProtection="1">
      <alignment horizontal="center" vertical="top"/>
      <protection locked="0"/>
    </xf>
    <xf numFmtId="0" fontId="40" fillId="0" borderId="0" xfId="0" applyFont="1" applyAlignment="1" applyProtection="1">
      <alignment horizontal="center" vertical="top"/>
      <protection locked="0"/>
    </xf>
    <xf numFmtId="3" fontId="12" fillId="0" borderId="42" xfId="0" applyNumberFormat="1" applyFont="1" applyBorder="1" applyAlignment="1" applyProtection="1">
      <alignment horizontal="center" vertical="top"/>
      <protection locked="0"/>
    </xf>
    <xf numFmtId="0" fontId="28" fillId="0" borderId="40" xfId="0" applyFont="1" applyBorder="1" applyAlignment="1" applyProtection="1">
      <alignment vertical="top" wrapText="1"/>
      <protection locked="0"/>
    </xf>
    <xf numFmtId="0" fontId="28" fillId="0" borderId="28" xfId="0" applyFont="1" applyBorder="1" applyAlignment="1" applyProtection="1">
      <alignment vertical="top" wrapText="1"/>
      <protection locked="0"/>
    </xf>
    <xf numFmtId="0" fontId="28" fillId="0" borderId="21" xfId="0" applyFont="1" applyBorder="1" applyAlignment="1" applyProtection="1">
      <alignment vertical="top" wrapText="1"/>
      <protection locked="0"/>
    </xf>
    <xf numFmtId="0" fontId="6" fillId="0" borderId="36" xfId="0" applyFont="1" applyBorder="1" applyAlignment="1">
      <alignment horizontal="right" vertical="top"/>
    </xf>
    <xf numFmtId="1" fontId="6" fillId="16" borderId="11" xfId="0" applyNumberFormat="1" applyFont="1" applyFill="1" applyBorder="1" applyAlignment="1">
      <alignment horizontal="center"/>
    </xf>
    <xf numFmtId="0" fontId="8" fillId="0" borderId="40" xfId="0" applyFont="1" applyBorder="1" applyAlignment="1" applyProtection="1">
      <alignment vertical="top"/>
      <protection locked="0"/>
    </xf>
    <xf numFmtId="0" fontId="8" fillId="0" borderId="28" xfId="0" applyFont="1" applyBorder="1" applyAlignment="1" applyProtection="1">
      <alignment horizontal="center"/>
      <protection locked="0"/>
    </xf>
    <xf numFmtId="0" fontId="11" fillId="0" borderId="28" xfId="0" applyFont="1" applyBorder="1" applyAlignment="1" applyProtection="1">
      <alignment horizontal="center" vertical="top"/>
      <protection locked="0"/>
    </xf>
    <xf numFmtId="0" fontId="8" fillId="0" borderId="21" xfId="0" applyFont="1" applyBorder="1" applyAlignment="1" applyProtection="1">
      <alignment horizontal="center"/>
      <protection locked="0"/>
    </xf>
    <xf numFmtId="0" fontId="8" fillId="0" borderId="41" xfId="0" applyFont="1" applyBorder="1" applyAlignment="1" applyProtection="1">
      <alignment vertical="top"/>
      <protection locked="0"/>
    </xf>
    <xf numFmtId="0" fontId="11" fillId="0" borderId="0" xfId="0" applyFont="1" applyAlignment="1" applyProtection="1">
      <alignment horizontal="center" vertical="top"/>
      <protection locked="0"/>
    </xf>
    <xf numFmtId="0" fontId="8" fillId="0" borderId="42" xfId="0" applyFont="1" applyBorder="1" applyAlignment="1" applyProtection="1">
      <alignment horizontal="center"/>
      <protection locked="0"/>
    </xf>
    <xf numFmtId="0" fontId="8" fillId="0" borderId="34" xfId="0" applyFont="1" applyBorder="1" applyAlignment="1" applyProtection="1">
      <alignment vertical="top"/>
      <protection locked="0"/>
    </xf>
    <xf numFmtId="0" fontId="8" fillId="0" borderId="35" xfId="0" applyFont="1" applyBorder="1" applyAlignment="1" applyProtection="1">
      <alignment horizontal="center"/>
      <protection locked="0"/>
    </xf>
    <xf numFmtId="0" fontId="11" fillId="0" borderId="35" xfId="0" applyFont="1" applyBorder="1" applyAlignment="1" applyProtection="1">
      <alignment horizontal="center" vertical="top"/>
      <protection locked="0"/>
    </xf>
    <xf numFmtId="0" fontId="8" fillId="0" borderId="19" xfId="0" applyFont="1" applyBorder="1" applyAlignment="1" applyProtection="1">
      <alignment horizontal="center"/>
      <protection locked="0"/>
    </xf>
    <xf numFmtId="0" fontId="4" fillId="0" borderId="0" xfId="0" applyFont="1"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horizontal="left"/>
      <protection locked="0"/>
    </xf>
    <xf numFmtId="0" fontId="4" fillId="0" borderId="27" xfId="0" applyFont="1" applyBorder="1" applyProtection="1">
      <protection locked="0"/>
    </xf>
    <xf numFmtId="0" fontId="4" fillId="0" borderId="0" xfId="0" applyFont="1" applyAlignment="1" applyProtection="1">
      <alignment horizontal="left"/>
      <protection locked="0"/>
    </xf>
    <xf numFmtId="0" fontId="0" fillId="0" borderId="0" xfId="0" applyAlignment="1" applyProtection="1">
      <alignment horizontal="left" wrapText="1"/>
      <protection locked="0"/>
    </xf>
    <xf numFmtId="0" fontId="48" fillId="0" borderId="0" xfId="0" applyFont="1"/>
    <xf numFmtId="0" fontId="1" fillId="7" borderId="0" xfId="0" applyFont="1" applyFill="1"/>
    <xf numFmtId="0" fontId="49" fillId="14" borderId="0" xfId="0" applyFont="1" applyFill="1" applyAlignment="1">
      <alignment horizontal="center" vertical="center"/>
    </xf>
    <xf numFmtId="0" fontId="0" fillId="7" borderId="1" xfId="0" applyFill="1" applyBorder="1" applyAlignment="1">
      <alignment vertical="top" wrapText="1"/>
    </xf>
    <xf numFmtId="0" fontId="0" fillId="7" borderId="1" xfId="0" applyFill="1" applyBorder="1" applyAlignment="1">
      <alignment horizontal="center" vertical="top" wrapText="1"/>
    </xf>
    <xf numFmtId="0" fontId="0" fillId="7" borderId="1" xfId="0" applyFill="1" applyBorder="1" applyAlignment="1">
      <alignment vertical="center" wrapText="1"/>
    </xf>
    <xf numFmtId="0" fontId="2" fillId="0" borderId="0" xfId="0" applyFont="1" applyAlignment="1" applyProtection="1">
      <alignment horizontal="center"/>
      <protection locked="0"/>
    </xf>
    <xf numFmtId="0" fontId="0" fillId="6" borderId="2" xfId="0" applyFill="1" applyBorder="1" applyAlignment="1">
      <alignment horizontal="left"/>
    </xf>
    <xf numFmtId="0" fontId="0" fillId="6" borderId="22" xfId="0" applyFill="1" applyBorder="1" applyAlignment="1">
      <alignment horizontal="left"/>
    </xf>
    <xf numFmtId="0" fontId="0" fillId="6" borderId="3" xfId="0" applyFill="1" applyBorder="1" applyAlignment="1">
      <alignment horizontal="left"/>
    </xf>
    <xf numFmtId="0" fontId="33" fillId="4" borderId="2" xfId="0" applyFont="1" applyFill="1" applyBorder="1" applyAlignment="1">
      <alignment horizontal="left" wrapText="1"/>
    </xf>
    <xf numFmtId="0" fontId="33" fillId="4" borderId="22" xfId="0" applyFont="1" applyFill="1" applyBorder="1" applyAlignment="1">
      <alignment horizontal="left" wrapText="1"/>
    </xf>
    <xf numFmtId="0" fontId="33" fillId="4" borderId="3" xfId="0" applyFont="1" applyFill="1" applyBorder="1" applyAlignment="1">
      <alignment horizontal="left" wrapText="1"/>
    </xf>
    <xf numFmtId="0" fontId="0" fillId="0" borderId="1" xfId="0" applyBorder="1" applyAlignment="1" applyProtection="1">
      <alignment horizontal="center"/>
      <protection locked="0"/>
    </xf>
    <xf numFmtId="0" fontId="0" fillId="6" borderId="1" xfId="0" applyFill="1" applyBorder="1" applyAlignment="1" applyProtection="1">
      <alignment horizontal="center"/>
      <protection locked="0"/>
    </xf>
    <xf numFmtId="0" fontId="20" fillId="0" borderId="1" xfId="0" applyFont="1" applyBorder="1" applyAlignment="1" applyProtection="1">
      <alignment horizontal="center"/>
      <protection locked="0"/>
    </xf>
    <xf numFmtId="0" fontId="1" fillId="0" borderId="0" xfId="0" applyFont="1" applyAlignment="1">
      <alignment horizontal="center"/>
    </xf>
    <xf numFmtId="0" fontId="2" fillId="0" borderId="0" xfId="0" quotePrefix="1" applyFont="1" applyAlignment="1">
      <alignment horizontal="center"/>
    </xf>
    <xf numFmtId="0" fontId="2" fillId="4" borderId="32" xfId="0" applyFont="1" applyFill="1" applyBorder="1" applyAlignment="1">
      <alignment horizontal="center" wrapText="1"/>
    </xf>
    <xf numFmtId="0" fontId="2" fillId="4" borderId="27" xfId="0" applyFont="1" applyFill="1" applyBorder="1" applyAlignment="1">
      <alignment horizontal="center" wrapText="1"/>
    </xf>
    <xf numFmtId="0" fontId="2" fillId="4" borderId="33" xfId="0" applyFont="1" applyFill="1" applyBorder="1" applyAlignment="1">
      <alignment horizontal="center" wrapText="1"/>
    </xf>
    <xf numFmtId="0" fontId="2" fillId="4" borderId="29" xfId="0" applyFont="1" applyFill="1" applyBorder="1" applyAlignment="1">
      <alignment horizontal="center" wrapText="1"/>
    </xf>
    <xf numFmtId="0" fontId="2" fillId="4" borderId="31" xfId="0" applyFont="1" applyFill="1" applyBorder="1" applyAlignment="1">
      <alignment horizontal="center" wrapText="1"/>
    </xf>
    <xf numFmtId="0" fontId="2" fillId="4" borderId="30" xfId="0" applyFont="1" applyFill="1" applyBorder="1" applyAlignment="1">
      <alignment horizontal="center" wrapText="1"/>
    </xf>
    <xf numFmtId="0" fontId="0" fillId="0" borderId="0" xfId="0" applyAlignment="1">
      <alignment horizontal="left" wrapText="1"/>
    </xf>
    <xf numFmtId="0" fontId="0" fillId="0" borderId="23" xfId="0" applyBorder="1" applyAlignment="1">
      <alignment horizontal="left"/>
    </xf>
    <xf numFmtId="0" fontId="0" fillId="0" borderId="0" xfId="0" applyAlignment="1">
      <alignment horizontal="left"/>
    </xf>
    <xf numFmtId="0" fontId="0" fillId="0" borderId="23" xfId="0" applyBorder="1" applyAlignment="1">
      <alignment horizontal="left" vertical="top"/>
    </xf>
    <xf numFmtId="0" fontId="0" fillId="0" borderId="0" xfId="0" applyAlignment="1">
      <alignment horizontal="left" vertical="top"/>
    </xf>
    <xf numFmtId="0" fontId="2" fillId="0" borderId="1" xfId="0" applyFont="1" applyBorder="1" applyAlignment="1">
      <alignment horizontal="center"/>
    </xf>
    <xf numFmtId="0" fontId="0" fillId="0" borderId="2"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3" xfId="0" applyBorder="1" applyAlignment="1" applyProtection="1">
      <alignment horizontal="center"/>
      <protection locked="0"/>
    </xf>
    <xf numFmtId="0" fontId="6" fillId="0" borderId="5" xfId="0" applyFont="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wrapText="1"/>
    </xf>
    <xf numFmtId="0" fontId="6" fillId="0" borderId="7" xfId="0" applyFont="1" applyBorder="1" applyAlignment="1">
      <alignment horizontal="center" wrapText="1"/>
    </xf>
    <xf numFmtId="0" fontId="6" fillId="0" borderId="4" xfId="0" applyFont="1" applyBorder="1" applyAlignment="1">
      <alignment horizontal="center"/>
    </xf>
    <xf numFmtId="0" fontId="6" fillId="0" borderId="7" xfId="0" applyFont="1" applyBorder="1" applyAlignment="1">
      <alignment horizontal="center"/>
    </xf>
    <xf numFmtId="0" fontId="28" fillId="0" borderId="25" xfId="0" applyFont="1" applyBorder="1" applyAlignment="1" applyProtection="1">
      <alignment horizontal="left" vertical="top" wrapText="1"/>
      <protection locked="0"/>
    </xf>
    <xf numFmtId="0" fontId="28" fillId="0" borderId="26" xfId="0" applyFont="1" applyBorder="1" applyAlignment="1" applyProtection="1">
      <alignment horizontal="left" vertical="top" wrapText="1"/>
      <protection locked="0"/>
    </xf>
    <xf numFmtId="0" fontId="28" fillId="0" borderId="20" xfId="0" applyFont="1" applyBorder="1" applyAlignment="1" applyProtection="1">
      <alignment horizontal="left" vertical="top" wrapText="1"/>
      <protection locked="0"/>
    </xf>
    <xf numFmtId="0" fontId="28" fillId="0" borderId="40" xfId="0" applyFont="1" applyBorder="1" applyAlignment="1" applyProtection="1">
      <alignment horizontal="left" vertical="top" wrapText="1"/>
      <protection locked="0"/>
    </xf>
    <xf numFmtId="0" fontId="28" fillId="0" borderId="28"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protection locked="0"/>
    </xf>
    <xf numFmtId="0" fontId="6" fillId="0" borderId="11" xfId="0" applyFont="1" applyBorder="1" applyAlignment="1">
      <alignment horizontal="center"/>
    </xf>
    <xf numFmtId="0" fontId="28" fillId="0" borderId="34" xfId="0" applyFont="1" applyBorder="1" applyAlignment="1" applyProtection="1">
      <alignment horizontal="left" vertical="top" wrapText="1"/>
      <protection locked="0"/>
    </xf>
    <xf numFmtId="0" fontId="28" fillId="0" borderId="35"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6" fillId="0" borderId="9" xfId="0" applyFont="1" applyBorder="1" applyAlignment="1">
      <alignment horizontal="center"/>
    </xf>
    <xf numFmtId="0" fontId="15" fillId="0" borderId="0" xfId="0" applyFont="1" applyAlignment="1">
      <alignment horizontal="center"/>
    </xf>
    <xf numFmtId="0" fontId="6" fillId="0" borderId="9" xfId="0" applyFont="1" applyBorder="1" applyAlignment="1">
      <alignment horizontal="center" wrapText="1"/>
    </xf>
    <xf numFmtId="0" fontId="39" fillId="4" borderId="28" xfId="0" applyFont="1" applyFill="1" applyBorder="1" applyProtection="1">
      <protection locked="0"/>
    </xf>
    <xf numFmtId="0" fontId="6" fillId="0" borderId="20" xfId="0" applyFont="1" applyBorder="1" applyAlignment="1">
      <alignment horizontal="center"/>
    </xf>
    <xf numFmtId="0" fontId="39" fillId="4" borderId="28" xfId="0" applyFont="1" applyFill="1" applyBorder="1" applyAlignment="1" applyProtection="1">
      <alignment horizontal="left"/>
      <protection locked="0"/>
    </xf>
    <xf numFmtId="0" fontId="47" fillId="4" borderId="43" xfId="0" applyFont="1" applyFill="1" applyBorder="1" applyAlignment="1">
      <alignment horizontal="left" vertical="top" wrapText="1"/>
    </xf>
    <xf numFmtId="0" fontId="47" fillId="4" borderId="14"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39" fillId="4" borderId="0" xfId="0" applyFont="1" applyFill="1" applyAlignment="1">
      <alignment horizontal="left" vertical="top" wrapText="1"/>
    </xf>
    <xf numFmtId="0" fontId="26" fillId="0" borderId="0" xfId="0" applyFont="1" applyAlignment="1">
      <alignment horizontal="left" wrapText="1"/>
    </xf>
    <xf numFmtId="0" fontId="6" fillId="0" borderId="1" xfId="0" applyFont="1" applyBorder="1" applyAlignment="1">
      <alignment horizontal="center"/>
    </xf>
    <xf numFmtId="0" fontId="17" fillId="0" borderId="1" xfId="0" applyFont="1" applyBorder="1" applyAlignment="1">
      <alignment horizont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43" fillId="4" borderId="0" xfId="0" applyFont="1" applyFill="1" applyAlignment="1">
      <alignment horizontal="left" vertical="center"/>
    </xf>
    <xf numFmtId="0" fontId="39" fillId="4" borderId="0" xfId="0" applyFont="1" applyFill="1" applyAlignment="1">
      <alignment horizontal="left"/>
    </xf>
    <xf numFmtId="0" fontId="28" fillId="0" borderId="0" xfId="0" applyFont="1" applyAlignment="1">
      <alignment horizontal="left" vertical="top" wrapText="1"/>
    </xf>
    <xf numFmtId="0" fontId="2" fillId="7" borderId="2" xfId="0" applyFont="1" applyFill="1" applyBorder="1" applyAlignment="1">
      <alignment horizontal="center"/>
    </xf>
    <xf numFmtId="0" fontId="2" fillId="7" borderId="22" xfId="0" applyFont="1" applyFill="1" applyBorder="1" applyAlignment="1">
      <alignment horizontal="center"/>
    </xf>
    <xf numFmtId="0" fontId="2" fillId="7" borderId="3" xfId="0" applyFont="1" applyFill="1" applyBorder="1" applyAlignment="1">
      <alignment horizontal="center"/>
    </xf>
    <xf numFmtId="0" fontId="22" fillId="7" borderId="2" xfId="0" applyFont="1" applyFill="1" applyBorder="1" applyAlignment="1">
      <alignment horizontal="center" vertical="center"/>
    </xf>
    <xf numFmtId="0" fontId="22" fillId="7" borderId="22" xfId="0" applyFont="1" applyFill="1" applyBorder="1" applyAlignment="1">
      <alignment horizontal="center" vertical="center"/>
    </xf>
    <xf numFmtId="0" fontId="22" fillId="7"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fytilis/Documents/SEFA/SEFA%20changes/SEFA_input_(08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nput Instructions"/>
      <sheetName val="Detailed Notes and Explanations"/>
      <sheetName val="Input Summary"/>
      <sheetName val="Input Template"/>
      <sheetName val="Grid Electricity"/>
      <sheetName val="User Defined Factors"/>
      <sheetName val="Well Material Calculator"/>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B9" t="str">
            <v>B20</v>
          </cell>
          <cell r="C9" t="str">
            <v>Biodiesel</v>
          </cell>
          <cell r="D9" t="str">
            <v>Diesel</v>
          </cell>
          <cell r="E9" t="str">
            <v>Electricity</v>
          </cell>
          <cell r="F9" t="str">
            <v>Gasoline</v>
          </cell>
          <cell r="G9" t="str">
            <v>Natural Gas</v>
          </cell>
        </row>
        <row r="11">
          <cell r="A11" t="str">
            <v>Airplane</v>
          </cell>
          <cell r="I11" t="str">
            <v>Asphalt paver (150 HP)</v>
          </cell>
        </row>
        <row r="12">
          <cell r="A12" t="str">
            <v>Bus</v>
          </cell>
          <cell r="I12" t="str">
            <v>Backhoe (100 HP)</v>
          </cell>
        </row>
        <row r="13">
          <cell r="A13" t="str">
            <v>Car</v>
          </cell>
          <cell r="I13" t="str">
            <v>Concrete paving machine (200 HP)</v>
          </cell>
        </row>
        <row r="14">
          <cell r="A14" t="str">
            <v>Heavy-Duty Truck</v>
          </cell>
          <cell r="I14" t="str">
            <v>Dozer - large (200 HP)</v>
          </cell>
        </row>
        <row r="15">
          <cell r="A15" t="str">
            <v>Light-Duty Truck</v>
          </cell>
          <cell r="I15" t="str">
            <v>Dozer - small (100 HP)</v>
          </cell>
        </row>
        <row r="16">
          <cell r="A16" t="str">
            <v>Train</v>
          </cell>
          <cell r="I16" t="str">
            <v>Drilling - direct push (60 HP)</v>
          </cell>
        </row>
        <row r="17">
          <cell r="A17" t="str">
            <v>Vehicle (other)</v>
          </cell>
          <cell r="I17" t="str">
            <v>Drilling - large rig (500 HP)</v>
          </cell>
        </row>
        <row r="18">
          <cell r="I18" t="str">
            <v>Drilling - medium rig (150 HP)</v>
          </cell>
        </row>
        <row r="19">
          <cell r="I19" t="str">
            <v>Dump truck (400 HP)</v>
          </cell>
        </row>
        <row r="20">
          <cell r="I20" t="str">
            <v>Excavator - large (250 HP)</v>
          </cell>
        </row>
        <row r="21">
          <cell r="I21" t="str">
            <v>Excavator - medium (175 HP)</v>
          </cell>
        </row>
        <row r="22">
          <cell r="I22" t="str">
            <v>Excavator/hoe - small (75 HP)</v>
          </cell>
        </row>
        <row r="23">
          <cell r="I23" t="str">
            <v>Generator - HP varies</v>
          </cell>
        </row>
        <row r="24">
          <cell r="I24" t="str">
            <v>Grader (175 HP)</v>
          </cell>
        </row>
        <row r="25">
          <cell r="I25" t="str">
            <v>Grout pump (20 HP)</v>
          </cell>
        </row>
        <row r="26">
          <cell r="I26" t="str">
            <v>Hydroseeder (20 HP)</v>
          </cell>
        </row>
        <row r="27">
          <cell r="I27" t="str">
            <v>Integrated tool carrier (100 HP)</v>
          </cell>
        </row>
        <row r="28">
          <cell r="I28" t="str">
            <v>Loader (200 HP)</v>
          </cell>
        </row>
        <row r="29">
          <cell r="I29" t="str">
            <v>Loader - small (75 HP)</v>
          </cell>
        </row>
        <row r="30">
          <cell r="I30" t="str">
            <v>Mobile laboratory (25 HP)</v>
          </cell>
        </row>
        <row r="31">
          <cell r="A31" t="str">
            <v>B20</v>
          </cell>
          <cell r="I31" t="str">
            <v>Mowers (5 HP)</v>
          </cell>
        </row>
        <row r="32">
          <cell r="A32" t="str">
            <v>Biodiesel</v>
          </cell>
          <cell r="I32" t="str">
            <v>Other - HP varies</v>
          </cell>
        </row>
        <row r="33">
          <cell r="A33" t="str">
            <v>Diesel</v>
          </cell>
          <cell r="I33" t="str">
            <v>Riding trencher (55 HP)</v>
          </cell>
        </row>
        <row r="34">
          <cell r="A34" t="str">
            <v>Gasoline</v>
          </cell>
          <cell r="I34" t="str">
            <v>Roller (100 HP)</v>
          </cell>
        </row>
        <row r="35">
          <cell r="I35" t="str">
            <v>Rotary-screw air compressor - 250 cfm (60 HP)</v>
          </cell>
        </row>
        <row r="36">
          <cell r="I36" t="str">
            <v>Skid-steer - small (60 HP)</v>
          </cell>
        </row>
        <row r="37">
          <cell r="I37" t="str">
            <v>Telescopic handler (60 HP)</v>
          </cell>
        </row>
        <row r="38">
          <cell r="I38" t="str">
            <v>Tractor mower (25 HP)</v>
          </cell>
        </row>
        <row r="39">
          <cell r="I39" t="str">
            <v>Water truck (400 HP)</v>
          </cell>
        </row>
        <row r="48">
          <cell r="I48" t="str">
            <v>B20</v>
          </cell>
          <cell r="J48" t="str">
            <v>Biodiesel</v>
          </cell>
          <cell r="K48" t="str">
            <v>Diesel</v>
          </cell>
        </row>
        <row r="50">
          <cell r="A50" t="str">
            <v>Cement</v>
          </cell>
          <cell r="H50" t="str">
            <v>Aircraft (gptm)</v>
          </cell>
        </row>
        <row r="51">
          <cell r="A51" t="str">
            <v>Concrete</v>
          </cell>
          <cell r="H51" t="str">
            <v>Barge (gptm)</v>
          </cell>
        </row>
        <row r="52">
          <cell r="A52" t="str">
            <v>Gravel/sand/clay</v>
          </cell>
          <cell r="H52" t="str">
            <v>Train (gptm)</v>
          </cell>
        </row>
        <row r="53">
          <cell r="A53" t="str">
            <v>HDPE</v>
          </cell>
          <cell r="H53" t="str">
            <v>Truck (mpg)</v>
          </cell>
        </row>
        <row r="54">
          <cell r="A54" t="str">
            <v>Photovoltaic system (installed)</v>
          </cell>
          <cell r="H54" t="str">
            <v>Truck freight (gptm)</v>
          </cell>
        </row>
        <row r="55">
          <cell r="A55" t="str">
            <v>PVC</v>
          </cell>
        </row>
        <row r="56">
          <cell r="A56" t="str">
            <v>Stainless steel</v>
          </cell>
        </row>
        <row r="57">
          <cell r="A57" t="str">
            <v>Steel</v>
          </cell>
        </row>
        <row r="58">
          <cell r="A58" t="str">
            <v>Other refined construction materials</v>
          </cell>
        </row>
        <row r="59">
          <cell r="A59" t="str">
            <v>Other unrefined construction materials</v>
          </cell>
        </row>
        <row r="61">
          <cell r="A61" t="str">
            <v>Cheese Whey</v>
          </cell>
        </row>
        <row r="62">
          <cell r="A62" t="str">
            <v>Emulsified vegetable oil</v>
          </cell>
        </row>
        <row r="63">
          <cell r="A63" t="str">
            <v>Molasses</v>
          </cell>
        </row>
        <row r="64">
          <cell r="A64" t="str">
            <v>Virgin GAC (coal based)</v>
          </cell>
        </row>
        <row r="65">
          <cell r="A65" t="str">
            <v>Other Treatment Chemicals &amp; Materials</v>
          </cell>
        </row>
        <row r="69">
          <cell r="A69" t="str">
            <v>User-defined material #1</v>
          </cell>
        </row>
        <row r="70">
          <cell r="A70" t="str">
            <v>User-defined material #2</v>
          </cell>
        </row>
        <row r="71">
          <cell r="A71" t="str">
            <v>User-defined material #3</v>
          </cell>
        </row>
        <row r="72">
          <cell r="A72" t="str">
            <v>User-defined material #4</v>
          </cell>
        </row>
        <row r="73">
          <cell r="A73" t="str">
            <v>User-defined material #5</v>
          </cell>
        </row>
        <row r="74">
          <cell r="A74" t="str">
            <v>User-defined material #6</v>
          </cell>
        </row>
        <row r="75">
          <cell r="A75" t="str">
            <v>User-defined material #7</v>
          </cell>
        </row>
        <row r="76">
          <cell r="A76" t="str">
            <v>User-defined material #8</v>
          </cell>
        </row>
        <row r="77">
          <cell r="A77" t="str">
            <v>User-defined material #9</v>
          </cell>
        </row>
        <row r="78">
          <cell r="A78" t="str">
            <v>User-defined material #10</v>
          </cell>
        </row>
        <row r="79">
          <cell r="A79" t="str">
            <v>User-defined material #11</v>
          </cell>
        </row>
        <row r="80">
          <cell r="A80" t="str">
            <v>User-defined material #12</v>
          </cell>
        </row>
        <row r="81">
          <cell r="A81" t="str">
            <v>User-defined material #13</v>
          </cell>
        </row>
        <row r="82">
          <cell r="A82" t="str">
            <v>User-defined material #14</v>
          </cell>
        </row>
        <row r="83">
          <cell r="A83" t="str">
            <v>User-defined material #15</v>
          </cell>
        </row>
        <row r="84">
          <cell r="A84" t="str">
            <v>User-defined material #16</v>
          </cell>
        </row>
        <row r="85">
          <cell r="A85" t="str">
            <v>User-defined material #17</v>
          </cell>
        </row>
        <row r="86">
          <cell r="A86" t="str">
            <v>User-defined material #18</v>
          </cell>
        </row>
        <row r="87">
          <cell r="A87" t="str">
            <v>User-defined material #19</v>
          </cell>
        </row>
        <row r="88">
          <cell r="A88" t="str">
            <v>User-defined material #20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sheetPr>
  <dimension ref="A1:H100"/>
  <sheetViews>
    <sheetView tabSelected="1" zoomScaleNormal="100" workbookViewId="0"/>
  </sheetViews>
  <sheetFormatPr defaultColWidth="9.140625" defaultRowHeight="15" x14ac:dyDescent="0.25"/>
  <cols>
    <col min="1" max="1" width="13.7109375" style="46" customWidth="1"/>
    <col min="2" max="2" width="13.7109375" style="84" customWidth="1"/>
    <col min="3" max="6" width="13.7109375" style="46" customWidth="1"/>
    <col min="7" max="7" width="15.7109375" style="46" customWidth="1"/>
    <col min="8" max="8" width="13.7109375" style="46" customWidth="1"/>
    <col min="9" max="9" width="12.7109375" style="46" customWidth="1"/>
    <col min="10" max="16384" width="9.140625" style="46"/>
  </cols>
  <sheetData>
    <row r="1" spans="1:8" ht="15" customHeight="1" x14ac:dyDescent="0.25">
      <c r="B1" s="314" t="s">
        <v>181</v>
      </c>
      <c r="C1" s="315"/>
      <c r="D1" s="315"/>
      <c r="E1" s="315"/>
      <c r="F1" s="315"/>
      <c r="G1" s="316"/>
    </row>
    <row r="2" spans="1:8" ht="15" customHeight="1" x14ac:dyDescent="0.25">
      <c r="F2" s="298"/>
    </row>
    <row r="3" spans="1:8" ht="15" customHeight="1" x14ac:dyDescent="0.25">
      <c r="A3" s="310" t="e">
        <f ca="1">CONCATENATE(INDIRECT(CONCATENATE("'",$C$10,"[",$C$11,"]General'!$a3")))</f>
        <v>#REF!</v>
      </c>
      <c r="B3" s="310"/>
      <c r="C3" s="310"/>
      <c r="D3" s="310"/>
      <c r="E3" s="310"/>
      <c r="F3" s="310"/>
      <c r="G3" s="310"/>
      <c r="H3" s="310"/>
    </row>
    <row r="4" spans="1:8" ht="15" customHeight="1" x14ac:dyDescent="0.25">
      <c r="A4" s="320" t="s">
        <v>361</v>
      </c>
      <c r="B4" s="320"/>
      <c r="C4" s="320"/>
      <c r="D4" s="320"/>
      <c r="E4" s="320"/>
      <c r="F4" s="320"/>
      <c r="G4" s="320"/>
      <c r="H4" s="320"/>
    </row>
    <row r="5" spans="1:8" ht="15" customHeight="1" x14ac:dyDescent="0.25">
      <c r="A5" s="321" t="s">
        <v>125</v>
      </c>
      <c r="B5" s="321"/>
      <c r="C5" s="321"/>
      <c r="D5" s="321"/>
      <c r="E5" s="321"/>
      <c r="F5" s="321"/>
      <c r="G5" s="321"/>
      <c r="H5" s="321"/>
    </row>
    <row r="6" spans="1:8" ht="15" customHeight="1" x14ac:dyDescent="0.25">
      <c r="A6" s="310" t="e">
        <f ca="1">CONCATENATE(INDIRECT(CONCATENATE("'",$C$10,"[",$C$11,"]General'!$a6")))</f>
        <v>#REF!</v>
      </c>
      <c r="B6" s="310"/>
      <c r="C6" s="310"/>
      <c r="D6" s="310"/>
      <c r="E6" s="310"/>
      <c r="F6" s="310"/>
      <c r="G6" s="310"/>
      <c r="H6" s="310"/>
    </row>
    <row r="7" spans="1:8" ht="15" customHeight="1" x14ac:dyDescent="0.25"/>
    <row r="8" spans="1:8" ht="15" customHeight="1" x14ac:dyDescent="0.25">
      <c r="C8" s="322" t="s">
        <v>171</v>
      </c>
      <c r="D8" s="323"/>
      <c r="E8" s="323"/>
      <c r="F8" s="323"/>
      <c r="G8" s="324"/>
      <c r="H8" s="85"/>
    </row>
    <row r="9" spans="1:8" ht="15" customHeight="1" x14ac:dyDescent="0.25">
      <c r="C9" s="325"/>
      <c r="D9" s="326"/>
      <c r="E9" s="326"/>
      <c r="F9" s="326"/>
      <c r="G9" s="327"/>
    </row>
    <row r="10" spans="1:8" ht="15" customHeight="1" x14ac:dyDescent="0.25">
      <c r="B10" s="88" t="s">
        <v>1</v>
      </c>
      <c r="C10" s="311"/>
      <c r="D10" s="312"/>
      <c r="E10" s="312"/>
      <c r="F10" s="312"/>
      <c r="G10" s="313"/>
    </row>
    <row r="11" spans="1:8" ht="15" customHeight="1" x14ac:dyDescent="0.25">
      <c r="B11" s="88" t="s">
        <v>85</v>
      </c>
      <c r="C11" s="318" t="s">
        <v>357</v>
      </c>
      <c r="D11" s="318"/>
      <c r="E11" s="318"/>
      <c r="F11" s="318"/>
      <c r="G11" s="318"/>
    </row>
    <row r="12" spans="1:8" ht="15" customHeight="1" x14ac:dyDescent="0.25">
      <c r="B12" s="46"/>
    </row>
    <row r="13" spans="1:8" ht="15" customHeight="1" x14ac:dyDescent="0.25">
      <c r="B13" s="46"/>
      <c r="C13" s="319" t="str">
        <f ca="1">IF(ISERROR(C16),"ERROR: OPEN INPUT FILE","")</f>
        <v>ERROR: OPEN INPUT FILE</v>
      </c>
      <c r="D13" s="319"/>
      <c r="E13" s="319"/>
      <c r="F13" s="319"/>
      <c r="G13" s="319"/>
    </row>
    <row r="14" spans="1:8" ht="15" customHeight="1" x14ac:dyDescent="0.25">
      <c r="B14" s="299"/>
      <c r="F14" s="300"/>
    </row>
    <row r="15" spans="1:8" ht="15" customHeight="1" x14ac:dyDescent="0.25">
      <c r="B15" s="254" t="s">
        <v>94</v>
      </c>
      <c r="C15" s="333" t="s">
        <v>172</v>
      </c>
      <c r="D15" s="333"/>
      <c r="E15" s="333"/>
      <c r="F15" s="333"/>
      <c r="G15" s="333"/>
    </row>
    <row r="16" spans="1:8" ht="15" customHeight="1" x14ac:dyDescent="0.25">
      <c r="B16" s="255" t="s">
        <v>88</v>
      </c>
      <c r="C16" s="334" t="e">
        <f ca="1">INDIRECT(CONCATENATE("'",$C$10,"[",$C$11,"]General'!$C18"))</f>
        <v>#REF!</v>
      </c>
      <c r="D16" s="335"/>
      <c r="E16" s="335"/>
      <c r="F16" s="335"/>
      <c r="G16" s="336"/>
    </row>
    <row r="17" spans="1:7" ht="15" customHeight="1" x14ac:dyDescent="0.25">
      <c r="B17" s="255" t="s">
        <v>89</v>
      </c>
      <c r="C17" s="317" t="e">
        <f ca="1">INDIRECT(CONCATENATE("'",$C$10,"[",$C$11,"]General'!$C19"))</f>
        <v>#REF!</v>
      </c>
      <c r="D17" s="317"/>
      <c r="E17" s="317"/>
      <c r="F17" s="317"/>
      <c r="G17" s="317"/>
    </row>
    <row r="18" spans="1:7" ht="15" customHeight="1" x14ac:dyDescent="0.25">
      <c r="B18" s="255" t="s">
        <v>90</v>
      </c>
      <c r="C18" s="317" t="e">
        <f ca="1">INDIRECT(CONCATENATE("'",$C$10,"[",$C$11,"]General'!$C20"))</f>
        <v>#REF!</v>
      </c>
      <c r="D18" s="317"/>
      <c r="E18" s="317"/>
      <c r="F18" s="317"/>
      <c r="G18" s="317"/>
    </row>
    <row r="19" spans="1:7" ht="15" customHeight="1" x14ac:dyDescent="0.25">
      <c r="B19" s="255" t="s">
        <v>91</v>
      </c>
      <c r="C19" s="317" t="e">
        <f ca="1">INDIRECT(CONCATENATE("'",$C$10,"[",$C$11,"]General'!$C21"))</f>
        <v>#REF!</v>
      </c>
      <c r="D19" s="317"/>
      <c r="E19" s="317"/>
      <c r="F19" s="317"/>
      <c r="G19" s="317"/>
    </row>
    <row r="20" spans="1:7" ht="15" customHeight="1" x14ac:dyDescent="0.25">
      <c r="B20" s="255" t="s">
        <v>92</v>
      </c>
      <c r="C20" s="317" t="e">
        <f ca="1">INDIRECT(CONCATENATE("'",$C$10,"[",$C$11,"]General'!$C22"))</f>
        <v>#REF!</v>
      </c>
      <c r="D20" s="317"/>
      <c r="E20" s="317"/>
      <c r="F20" s="317"/>
      <c r="G20" s="317"/>
    </row>
    <row r="21" spans="1:7" ht="15" customHeight="1" x14ac:dyDescent="0.25">
      <c r="B21" s="255" t="s">
        <v>93</v>
      </c>
      <c r="C21" s="317" t="e">
        <f ca="1">INDIRECT(CONCATENATE("'",$C$10,"[",$C$11,"]General'!$C23"))</f>
        <v>#REF!</v>
      </c>
      <c r="D21" s="317"/>
      <c r="E21" s="317"/>
      <c r="F21" s="317"/>
      <c r="G21" s="317"/>
    </row>
    <row r="22" spans="1:7" ht="15" customHeight="1" x14ac:dyDescent="0.25">
      <c r="D22" s="301" t="s">
        <v>173</v>
      </c>
      <c r="E22" s="301"/>
      <c r="F22" s="301"/>
      <c r="G22" s="301"/>
    </row>
    <row r="23" spans="1:7" ht="15" customHeight="1" x14ac:dyDescent="0.25">
      <c r="C23" s="302"/>
      <c r="D23" s="84"/>
      <c r="E23" s="300"/>
      <c r="F23" s="300"/>
    </row>
    <row r="24" spans="1:7" ht="15" customHeight="1" x14ac:dyDescent="0.25">
      <c r="B24" s="302"/>
      <c r="D24" s="84"/>
      <c r="E24" s="300"/>
      <c r="F24" s="300"/>
    </row>
    <row r="25" spans="1:7" ht="15" customHeight="1" x14ac:dyDescent="0.25">
      <c r="B25" s="1" t="s">
        <v>198</v>
      </c>
      <c r="C25"/>
      <c r="D25" s="40"/>
      <c r="E25" s="41"/>
      <c r="F25" s="41"/>
      <c r="G25"/>
    </row>
    <row r="26" spans="1:7" ht="15" customHeight="1" x14ac:dyDescent="0.25">
      <c r="B26" s="231"/>
      <c r="C26" s="329" t="s">
        <v>200</v>
      </c>
      <c r="D26" s="330"/>
      <c r="E26" s="330"/>
      <c r="F26" s="330"/>
      <c r="G26" s="330"/>
    </row>
    <row r="27" spans="1:7" ht="15" customHeight="1" x14ac:dyDescent="0.25">
      <c r="B27" s="82"/>
      <c r="C27" s="329" t="s">
        <v>182</v>
      </c>
      <c r="D27" s="330"/>
      <c r="E27" s="330"/>
      <c r="F27" s="330"/>
      <c r="G27" s="330"/>
    </row>
    <row r="28" spans="1:7" ht="15" customHeight="1" x14ac:dyDescent="0.25">
      <c r="B28" s="232"/>
      <c r="C28" s="331" t="s">
        <v>201</v>
      </c>
      <c r="D28" s="332"/>
      <c r="E28" s="332"/>
      <c r="F28" s="332"/>
      <c r="G28" s="332"/>
    </row>
    <row r="29" spans="1:7" ht="15" customHeight="1" x14ac:dyDescent="0.25">
      <c r="B29" s="233"/>
      <c r="C29" s="328" t="s">
        <v>199</v>
      </c>
      <c r="D29" s="328"/>
      <c r="E29" s="328"/>
      <c r="F29" s="328"/>
      <c r="G29" s="328"/>
    </row>
    <row r="30" spans="1:7" ht="15" customHeight="1" x14ac:dyDescent="0.25">
      <c r="B30" s="234"/>
      <c r="C30" s="328"/>
      <c r="D30" s="328"/>
      <c r="E30" s="328"/>
      <c r="F30" s="328"/>
      <c r="G30" s="328"/>
    </row>
    <row r="31" spans="1:7" ht="15" customHeight="1" x14ac:dyDescent="0.25">
      <c r="A31" s="63"/>
      <c r="B31" s="46"/>
      <c r="D31" s="89"/>
      <c r="E31" s="89"/>
      <c r="F31" s="63"/>
    </row>
    <row r="32" spans="1:7" x14ac:dyDescent="0.25">
      <c r="A32" s="63"/>
      <c r="B32" s="89"/>
      <c r="C32" s="89"/>
      <c r="D32" s="89"/>
      <c r="E32" s="89"/>
      <c r="F32" s="63"/>
    </row>
    <row r="34" spans="1:7" ht="15" customHeight="1" x14ac:dyDescent="0.25"/>
    <row r="36" spans="1:7" x14ac:dyDescent="0.25">
      <c r="C36" s="63"/>
      <c r="D36" s="63"/>
      <c r="E36" s="63"/>
      <c r="F36" s="63"/>
      <c r="G36" s="63"/>
    </row>
    <row r="37" spans="1:7" ht="14.45" customHeight="1" x14ac:dyDescent="0.25">
      <c r="D37" s="303"/>
      <c r="E37" s="303"/>
      <c r="F37" s="303"/>
      <c r="G37" s="303"/>
    </row>
    <row r="38" spans="1:7" ht="14.45" customHeight="1" x14ac:dyDescent="0.25">
      <c r="D38" s="303"/>
      <c r="E38" s="303"/>
      <c r="F38" s="303"/>
      <c r="G38" s="303"/>
    </row>
    <row r="39" spans="1:7" x14ac:dyDescent="0.25">
      <c r="B39" s="83"/>
    </row>
    <row r="46" spans="1:7" x14ac:dyDescent="0.25">
      <c r="A46" s="85"/>
      <c r="B46" s="85"/>
      <c r="C46" s="85"/>
    </row>
    <row r="47" spans="1:7" x14ac:dyDescent="0.25">
      <c r="C47" s="84"/>
    </row>
    <row r="48" spans="1:7" x14ac:dyDescent="0.25">
      <c r="C48" s="84"/>
    </row>
    <row r="49" spans="2:2" x14ac:dyDescent="0.25">
      <c r="B49" s="46"/>
    </row>
    <row r="50" spans="2:2" x14ac:dyDescent="0.25">
      <c r="B50" s="46"/>
    </row>
    <row r="51" spans="2:2" x14ac:dyDescent="0.25">
      <c r="B51" s="46"/>
    </row>
    <row r="52" spans="2:2" x14ac:dyDescent="0.25">
      <c r="B52" s="46"/>
    </row>
    <row r="53" spans="2:2" x14ac:dyDescent="0.25">
      <c r="B53" s="46"/>
    </row>
    <row r="54" spans="2:2" x14ac:dyDescent="0.25">
      <c r="B54" s="46"/>
    </row>
    <row r="55" spans="2:2" x14ac:dyDescent="0.25">
      <c r="B55" s="46"/>
    </row>
    <row r="56" spans="2:2" x14ac:dyDescent="0.25">
      <c r="B56" s="46"/>
    </row>
    <row r="57" spans="2:2" x14ac:dyDescent="0.25">
      <c r="B57" s="46"/>
    </row>
    <row r="58" spans="2:2" x14ac:dyDescent="0.25">
      <c r="B58" s="46"/>
    </row>
    <row r="59" spans="2:2" x14ac:dyDescent="0.25">
      <c r="B59" s="46"/>
    </row>
    <row r="60" spans="2:2" x14ac:dyDescent="0.25">
      <c r="B60" s="46"/>
    </row>
    <row r="61" spans="2:2" x14ac:dyDescent="0.25">
      <c r="B61" s="46"/>
    </row>
    <row r="62" spans="2:2" x14ac:dyDescent="0.25">
      <c r="B62" s="46"/>
    </row>
    <row r="63" spans="2:2" x14ac:dyDescent="0.25">
      <c r="B63" s="46"/>
    </row>
    <row r="64" spans="2:2" x14ac:dyDescent="0.25">
      <c r="B64" s="46"/>
    </row>
    <row r="65" spans="2:2" x14ac:dyDescent="0.25">
      <c r="B65" s="46"/>
    </row>
    <row r="66" spans="2:2" x14ac:dyDescent="0.25">
      <c r="B66" s="46"/>
    </row>
    <row r="67" spans="2:2" x14ac:dyDescent="0.25">
      <c r="B67" s="46"/>
    </row>
    <row r="68" spans="2:2" x14ac:dyDescent="0.25">
      <c r="B68" s="46"/>
    </row>
    <row r="69" spans="2:2" x14ac:dyDescent="0.25">
      <c r="B69" s="46"/>
    </row>
    <row r="70" spans="2:2" x14ac:dyDescent="0.25">
      <c r="B70" s="46"/>
    </row>
    <row r="71" spans="2:2" x14ac:dyDescent="0.25">
      <c r="B71" s="46"/>
    </row>
    <row r="72" spans="2:2" x14ac:dyDescent="0.25">
      <c r="B72" s="46"/>
    </row>
    <row r="73" spans="2:2" x14ac:dyDescent="0.25">
      <c r="B73" s="46"/>
    </row>
    <row r="74" spans="2:2" x14ac:dyDescent="0.25">
      <c r="B74" s="46"/>
    </row>
    <row r="75" spans="2:2" x14ac:dyDescent="0.25">
      <c r="B75" s="46"/>
    </row>
    <row r="76" spans="2:2" x14ac:dyDescent="0.25">
      <c r="B76" s="46"/>
    </row>
    <row r="77" spans="2:2" x14ac:dyDescent="0.25">
      <c r="B77" s="46"/>
    </row>
    <row r="78" spans="2:2" x14ac:dyDescent="0.25">
      <c r="B78" s="46"/>
    </row>
    <row r="79" spans="2:2" x14ac:dyDescent="0.25">
      <c r="B79" s="46"/>
    </row>
    <row r="80" spans="2:2" x14ac:dyDescent="0.25">
      <c r="B80" s="46"/>
    </row>
    <row r="81" spans="2:2" x14ac:dyDescent="0.25">
      <c r="B81" s="46"/>
    </row>
    <row r="82" spans="2:2" x14ac:dyDescent="0.25">
      <c r="B82" s="46"/>
    </row>
    <row r="83" spans="2:2" x14ac:dyDescent="0.25">
      <c r="B83" s="46"/>
    </row>
    <row r="84" spans="2:2" x14ac:dyDescent="0.25">
      <c r="B84" s="46"/>
    </row>
    <row r="85" spans="2:2" x14ac:dyDescent="0.25">
      <c r="B85" s="46"/>
    </row>
    <row r="86" spans="2:2" x14ac:dyDescent="0.25">
      <c r="B86" s="46"/>
    </row>
    <row r="87" spans="2:2" x14ac:dyDescent="0.25">
      <c r="B87" s="46"/>
    </row>
    <row r="88" spans="2:2" x14ac:dyDescent="0.25">
      <c r="B88" s="46"/>
    </row>
    <row r="89" spans="2:2" x14ac:dyDescent="0.25">
      <c r="B89" s="46"/>
    </row>
    <row r="90" spans="2:2" x14ac:dyDescent="0.25">
      <c r="B90" s="46"/>
    </row>
    <row r="91" spans="2:2" x14ac:dyDescent="0.25">
      <c r="B91" s="46"/>
    </row>
    <row r="92" spans="2:2" x14ac:dyDescent="0.25">
      <c r="B92" s="46"/>
    </row>
    <row r="93" spans="2:2" x14ac:dyDescent="0.25">
      <c r="B93" s="46"/>
    </row>
    <row r="94" spans="2:2" x14ac:dyDescent="0.25">
      <c r="B94" s="46"/>
    </row>
    <row r="95" spans="2:2" x14ac:dyDescent="0.25">
      <c r="B95" s="46"/>
    </row>
    <row r="96" spans="2:2" x14ac:dyDescent="0.25">
      <c r="B96" s="46"/>
    </row>
    <row r="97" spans="2:2" x14ac:dyDescent="0.25">
      <c r="B97" s="46"/>
    </row>
    <row r="98" spans="2:2" x14ac:dyDescent="0.25">
      <c r="B98" s="46"/>
    </row>
    <row r="99" spans="2:2" x14ac:dyDescent="0.25">
      <c r="B99" s="46"/>
    </row>
    <row r="100" spans="2:2" x14ac:dyDescent="0.25">
      <c r="B100" s="46"/>
    </row>
  </sheetData>
  <sheetProtection algorithmName="SHA-512" hashValue="XnjbytmDnUnVAB4dI+jWLGU+vzpr8XSvKABRApsIly3b3Ke4nT4AY933NVAbVHLPl+Lj+5Nlp1W87vpLjUW+FA==" saltValue="I86N1e3OhNZNlDoNOu0u4A==" spinCount="100000" sheet="1" formatCells="0" formatColumns="0" formatRows="0"/>
  <mergeCells count="20">
    <mergeCell ref="C29:G30"/>
    <mergeCell ref="C26:G26"/>
    <mergeCell ref="C28:G28"/>
    <mergeCell ref="C27:G27"/>
    <mergeCell ref="C15:G15"/>
    <mergeCell ref="C16:G16"/>
    <mergeCell ref="C17:G17"/>
    <mergeCell ref="C18:G18"/>
    <mergeCell ref="C19:G19"/>
    <mergeCell ref="A6:H6"/>
    <mergeCell ref="C10:G10"/>
    <mergeCell ref="B1:G1"/>
    <mergeCell ref="C20:G20"/>
    <mergeCell ref="C21:G21"/>
    <mergeCell ref="C11:G11"/>
    <mergeCell ref="C13:G13"/>
    <mergeCell ref="A3:H3"/>
    <mergeCell ref="A4:H4"/>
    <mergeCell ref="A5:H5"/>
    <mergeCell ref="C8:G9"/>
  </mergeCells>
  <pageMargins left="0.7" right="0.7" top="0.75" bottom="0.75" header="0.3" footer="0.3"/>
  <pageSetup scale="80" orientation="portrait" r:id="rId1"/>
  <headerFoot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0" tint="-0.34998626667073579"/>
  </sheetPr>
  <dimension ref="A1:AG137"/>
  <sheetViews>
    <sheetView zoomScaleNormal="100" zoomScalePageLayoutView="80" workbookViewId="0"/>
  </sheetViews>
  <sheetFormatPr defaultRowHeight="15" x14ac:dyDescent="0.25"/>
  <cols>
    <col min="1" max="1" width="36.5703125" customWidth="1"/>
    <col min="2" max="2" width="1.7109375" customWidth="1"/>
    <col min="3" max="3" width="10.140625" customWidth="1"/>
    <col min="4" max="4" width="14.7109375" customWidth="1"/>
    <col min="5" max="5" width="0.85546875" customWidth="1"/>
    <col min="6" max="6" width="14.7109375" customWidth="1"/>
    <col min="7" max="7" width="0.85546875" customWidth="1"/>
    <col min="8" max="8" width="14.7109375" customWidth="1"/>
    <col min="9" max="9" width="0.85546875" customWidth="1"/>
    <col min="10" max="10" width="14.7109375" customWidth="1"/>
    <col min="11" max="11" width="0.85546875" customWidth="1"/>
    <col min="12" max="12" width="14.7109375" customWidth="1"/>
    <col min="13" max="13" width="0.85546875" customWidth="1"/>
    <col min="14" max="14" width="14.7109375" customWidth="1"/>
    <col min="15" max="15" width="1.7109375" customWidth="1"/>
    <col min="16" max="16" width="20.7109375" customWidth="1"/>
    <col min="17" max="32" width="9.140625" customWidth="1"/>
  </cols>
  <sheetData>
    <row r="1" spans="1:32" x14ac:dyDescent="0.25">
      <c r="A1" s="1" t="str">
        <f>General!$A$4</f>
        <v>Spreadsheets for Environmental Footprint Analysis (SEFA) Version 3.0, November 2019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x14ac:dyDescent="0.25">
      <c r="A3" s="365" t="s">
        <v>66</v>
      </c>
      <c r="B3" s="365"/>
      <c r="C3" s="365"/>
      <c r="D3" s="365" t="s">
        <v>186</v>
      </c>
      <c r="E3" s="365"/>
      <c r="F3" s="365"/>
      <c r="G3" s="365"/>
      <c r="H3" s="365"/>
      <c r="I3" s="365"/>
      <c r="J3" s="365"/>
      <c r="K3" s="365"/>
      <c r="L3" s="365"/>
      <c r="M3" s="365"/>
      <c r="N3" s="365"/>
      <c r="O3" s="7"/>
      <c r="P3" s="7"/>
      <c r="Q3" s="3"/>
      <c r="R3" s="3"/>
      <c r="S3" s="3"/>
      <c r="T3" s="3"/>
      <c r="U3" s="3"/>
      <c r="V3" s="3"/>
      <c r="W3" s="3"/>
      <c r="X3" s="3"/>
      <c r="Y3" s="3"/>
      <c r="Z3" s="3"/>
      <c r="AA3" s="3"/>
      <c r="AB3" s="3"/>
      <c r="AC3" s="3"/>
      <c r="AD3" s="3"/>
      <c r="AE3" s="3"/>
      <c r="AF3" s="3"/>
    </row>
    <row r="4" spans="1:32" x14ac:dyDescent="0.25">
      <c r="A4" s="365"/>
      <c r="B4" s="365"/>
      <c r="C4" s="365"/>
      <c r="D4" s="366" t="s">
        <v>64</v>
      </c>
      <c r="E4" s="366"/>
      <c r="F4" s="366"/>
      <c r="G4" s="366"/>
      <c r="H4" s="366"/>
      <c r="I4" s="366"/>
      <c r="J4" s="366"/>
      <c r="K4" s="366"/>
      <c r="L4" s="366"/>
      <c r="M4" s="366"/>
      <c r="N4" s="366"/>
      <c r="O4" s="7"/>
      <c r="P4" s="216"/>
      <c r="Q4" s="28"/>
      <c r="R4" s="28"/>
      <c r="S4" s="28"/>
      <c r="T4" s="28"/>
      <c r="U4" s="28"/>
      <c r="V4" s="28"/>
      <c r="W4" s="28"/>
      <c r="X4" s="28"/>
      <c r="Y4" s="28"/>
      <c r="Z4" s="28"/>
      <c r="AA4" s="28"/>
      <c r="AB4" s="28"/>
      <c r="AC4" s="28"/>
      <c r="AD4" s="28"/>
      <c r="AE4" s="28"/>
      <c r="AF4" s="28"/>
    </row>
    <row r="5" spans="1:32" x14ac:dyDescent="0.25">
      <c r="A5" s="365"/>
      <c r="B5" s="365"/>
      <c r="C5" s="365"/>
      <c r="D5" s="6" t="s">
        <v>6</v>
      </c>
      <c r="E5" s="6"/>
      <c r="F5" s="6" t="s">
        <v>360</v>
      </c>
      <c r="G5" s="6"/>
      <c r="H5" s="6" t="s">
        <v>8</v>
      </c>
      <c r="I5" s="6"/>
      <c r="J5" s="6" t="s">
        <v>9</v>
      </c>
      <c r="K5" s="6"/>
      <c r="L5" s="6" t="s">
        <v>10</v>
      </c>
      <c r="M5" s="6"/>
      <c r="N5" s="6" t="s">
        <v>11</v>
      </c>
      <c r="O5" s="7"/>
      <c r="P5" s="217" t="s">
        <v>136</v>
      </c>
      <c r="Q5" s="28"/>
      <c r="R5" s="28"/>
      <c r="S5" s="28"/>
      <c r="T5" s="28"/>
      <c r="U5" s="28"/>
      <c r="V5" s="28"/>
      <c r="W5" s="28"/>
      <c r="X5" s="28"/>
      <c r="Y5" s="28"/>
      <c r="Z5" s="28"/>
      <c r="AA5" s="28"/>
      <c r="AB5" s="28"/>
      <c r="AC5" s="28"/>
      <c r="AD5" s="28"/>
      <c r="AE5" s="28"/>
      <c r="AF5" s="28"/>
    </row>
    <row r="6" spans="1:32" ht="28.15" customHeight="1" x14ac:dyDescent="0.25">
      <c r="A6" s="365"/>
      <c r="B6" s="365"/>
      <c r="C6" s="365"/>
      <c r="D6" s="39" t="s">
        <v>62</v>
      </c>
      <c r="E6" s="39"/>
      <c r="F6" s="39" t="s">
        <v>63</v>
      </c>
      <c r="G6" s="39"/>
      <c r="H6" s="39" t="s">
        <v>63</v>
      </c>
      <c r="I6" s="39"/>
      <c r="J6" s="39" t="s">
        <v>63</v>
      </c>
      <c r="K6" s="39"/>
      <c r="L6" s="39" t="s">
        <v>63</v>
      </c>
      <c r="M6" s="39"/>
      <c r="N6" s="39" t="s">
        <v>63</v>
      </c>
      <c r="O6" s="39"/>
      <c r="P6" s="218" t="s">
        <v>137</v>
      </c>
      <c r="Q6" s="29"/>
      <c r="R6" s="29"/>
      <c r="S6" s="29"/>
      <c r="T6" s="29"/>
      <c r="U6" s="29"/>
      <c r="V6" s="29"/>
      <c r="W6" s="29"/>
      <c r="X6" s="29"/>
      <c r="Y6" s="29"/>
      <c r="Z6" s="29"/>
      <c r="AA6" s="29"/>
      <c r="AB6" s="29"/>
      <c r="AC6" s="29"/>
      <c r="AD6" s="29"/>
      <c r="AE6" s="29"/>
      <c r="AF6" s="29"/>
    </row>
    <row r="7" spans="1:32" x14ac:dyDescent="0.25">
      <c r="A7" s="15"/>
      <c r="B7" s="17"/>
      <c r="C7" s="6" t="s">
        <v>3</v>
      </c>
      <c r="D7" s="6" t="s">
        <v>58</v>
      </c>
      <c r="E7" s="6"/>
      <c r="F7" s="6" t="s">
        <v>119</v>
      </c>
      <c r="G7" s="6"/>
      <c r="H7" s="6" t="s">
        <v>28</v>
      </c>
      <c r="I7" s="6"/>
      <c r="J7" s="6" t="s">
        <v>28</v>
      </c>
      <c r="K7" s="6"/>
      <c r="L7" s="6" t="s">
        <v>28</v>
      </c>
      <c r="M7" s="6"/>
      <c r="N7" s="6" t="s">
        <v>28</v>
      </c>
      <c r="O7" s="6"/>
      <c r="P7" s="219"/>
      <c r="Q7" s="19"/>
      <c r="R7" s="19"/>
      <c r="S7" s="19"/>
      <c r="T7" s="19"/>
      <c r="U7" s="19"/>
      <c r="V7" s="19"/>
      <c r="W7" s="19"/>
      <c r="X7" s="19"/>
      <c r="Y7" s="19"/>
      <c r="Z7" s="19"/>
      <c r="AA7" s="19"/>
      <c r="AB7" s="19"/>
      <c r="AC7" s="19"/>
      <c r="AD7" s="19"/>
      <c r="AE7" s="19"/>
      <c r="AF7" s="4"/>
    </row>
    <row r="8" spans="1:32" x14ac:dyDescent="0.25">
      <c r="A8" s="18"/>
      <c r="B8" s="23"/>
      <c r="C8" s="7"/>
      <c r="D8" s="7"/>
      <c r="E8" s="7"/>
      <c r="F8" s="7"/>
      <c r="G8" s="7"/>
      <c r="H8" s="7"/>
      <c r="I8" s="7"/>
      <c r="J8" s="7"/>
      <c r="K8" s="7"/>
      <c r="L8" s="7"/>
      <c r="M8" s="7"/>
      <c r="N8" s="7"/>
      <c r="O8" s="7"/>
      <c r="P8" s="219"/>
      <c r="Q8" s="3"/>
      <c r="R8" s="3"/>
      <c r="S8" s="3"/>
      <c r="T8" s="3"/>
      <c r="U8" s="3"/>
      <c r="V8" s="3"/>
      <c r="W8" s="3"/>
      <c r="X8" s="3"/>
      <c r="Y8" s="3"/>
      <c r="Z8" s="3"/>
      <c r="AA8" s="3"/>
      <c r="AB8" s="3"/>
      <c r="AC8" s="3"/>
      <c r="AD8" s="3"/>
      <c r="AE8" s="3"/>
      <c r="AF8" s="3"/>
    </row>
    <row r="9" spans="1:32" x14ac:dyDescent="0.25">
      <c r="A9" s="24" t="s">
        <v>59</v>
      </c>
      <c r="B9" s="23"/>
      <c r="C9" s="7"/>
      <c r="D9" s="7"/>
      <c r="E9" s="7"/>
      <c r="F9" s="7"/>
      <c r="G9" s="7"/>
      <c r="H9" s="7"/>
      <c r="I9" s="7"/>
      <c r="J9" s="7"/>
      <c r="K9" s="7"/>
      <c r="L9" s="7"/>
      <c r="M9" s="7"/>
      <c r="N9" s="7"/>
      <c r="O9" s="7"/>
      <c r="P9" s="219"/>
      <c r="Q9" s="3"/>
      <c r="R9" s="3"/>
      <c r="S9" s="3"/>
      <c r="T9" s="3"/>
      <c r="U9" s="3"/>
      <c r="V9" s="3"/>
      <c r="W9" s="3"/>
      <c r="X9" s="3"/>
      <c r="Y9" s="3"/>
      <c r="Z9" s="3"/>
      <c r="AA9" s="3"/>
      <c r="AB9" s="3"/>
      <c r="AC9" s="3"/>
      <c r="AD9" s="3"/>
      <c r="AE9" s="3"/>
      <c r="AF9" s="3"/>
    </row>
    <row r="10" spans="1:32" x14ac:dyDescent="0.25">
      <c r="A10" s="18" t="s">
        <v>26</v>
      </c>
      <c r="B10" s="23"/>
      <c r="C10" s="5" t="s">
        <v>17</v>
      </c>
      <c r="D10" s="5">
        <v>0.127</v>
      </c>
      <c r="E10" s="5"/>
      <c r="F10" s="5">
        <v>22.3</v>
      </c>
      <c r="G10" s="5"/>
      <c r="H10" s="8">
        <v>0.2</v>
      </c>
      <c r="I10" s="8"/>
      <c r="J10" s="5">
        <v>0</v>
      </c>
      <c r="K10" s="5"/>
      <c r="L10" s="5">
        <v>9.8999999999999999E-4</v>
      </c>
      <c r="M10" s="5"/>
      <c r="N10" s="5" t="s">
        <v>60</v>
      </c>
      <c r="O10" s="5"/>
      <c r="P10" s="220">
        <v>1</v>
      </c>
      <c r="Q10" s="4"/>
      <c r="R10" s="4"/>
      <c r="S10" s="4"/>
      <c r="T10" s="4"/>
      <c r="U10" s="4"/>
      <c r="V10" s="4"/>
      <c r="W10" s="4"/>
      <c r="X10" s="4"/>
      <c r="Y10" s="4"/>
      <c r="Z10" s="4"/>
      <c r="AA10" s="4"/>
      <c r="AB10" s="4"/>
      <c r="AC10" s="4"/>
      <c r="AD10" s="4"/>
      <c r="AE10" s="4"/>
      <c r="AF10" s="20"/>
    </row>
    <row r="11" spans="1:32" x14ac:dyDescent="0.25">
      <c r="A11" s="18" t="s">
        <v>21</v>
      </c>
      <c r="B11" s="23"/>
      <c r="C11" s="5" t="s">
        <v>17</v>
      </c>
      <c r="D11" s="5">
        <v>0.13900000000000001</v>
      </c>
      <c r="E11" s="5"/>
      <c r="F11" s="5">
        <v>22.5</v>
      </c>
      <c r="G11" s="5"/>
      <c r="H11" s="5">
        <v>0.17</v>
      </c>
      <c r="I11" s="5"/>
      <c r="J11" s="5">
        <v>5.4000000000000003E-3</v>
      </c>
      <c r="K11" s="5"/>
      <c r="L11" s="5">
        <v>3.3999999999999998E-3</v>
      </c>
      <c r="M11" s="5"/>
      <c r="N11" s="42">
        <v>5.2000000000000002E-6</v>
      </c>
      <c r="O11" s="42"/>
      <c r="P11" s="220">
        <v>2</v>
      </c>
      <c r="Q11" s="21"/>
      <c r="R11" s="21"/>
      <c r="S11" s="21"/>
      <c r="T11" s="21"/>
      <c r="U11" s="21"/>
      <c r="V11" s="21"/>
      <c r="W11" s="21"/>
      <c r="X11" s="21"/>
      <c r="Y11" s="21"/>
      <c r="Z11" s="21"/>
      <c r="AA11" s="21"/>
      <c r="AB11" s="21"/>
      <c r="AC11" s="21"/>
      <c r="AD11" s="21"/>
      <c r="AE11" s="21"/>
      <c r="AF11" s="20"/>
    </row>
    <row r="12" spans="1:32" x14ac:dyDescent="0.25">
      <c r="A12" s="18" t="s">
        <v>271</v>
      </c>
      <c r="B12" s="23"/>
      <c r="C12" s="5" t="s">
        <v>17</v>
      </c>
      <c r="D12" s="5">
        <v>0.13900000000000001</v>
      </c>
      <c r="E12" s="5"/>
      <c r="F12" s="5">
        <v>22.21</v>
      </c>
      <c r="G12" s="5"/>
      <c r="H12" s="5">
        <v>0.1565</v>
      </c>
      <c r="I12" s="5"/>
      <c r="J12" s="5">
        <v>1.45E-4</v>
      </c>
      <c r="K12" s="5"/>
      <c r="L12" s="5">
        <v>1.4499999999999999E-2</v>
      </c>
      <c r="M12" s="5"/>
      <c r="N12" s="42">
        <v>4.0000000000000003E-5</v>
      </c>
      <c r="O12" s="42"/>
      <c r="P12" s="220">
        <v>3</v>
      </c>
      <c r="Q12" s="21"/>
      <c r="R12" s="21"/>
      <c r="S12" s="21"/>
      <c r="T12" s="21"/>
      <c r="U12" s="21"/>
      <c r="V12" s="21"/>
      <c r="W12" s="21"/>
      <c r="X12" s="21"/>
      <c r="Y12" s="21"/>
      <c r="Z12" s="21"/>
      <c r="AA12" s="21"/>
      <c r="AB12" s="21"/>
      <c r="AC12" s="21"/>
      <c r="AD12" s="21"/>
      <c r="AE12" s="21"/>
      <c r="AF12" s="20"/>
    </row>
    <row r="13" spans="1:32" x14ac:dyDescent="0.25">
      <c r="A13" s="18" t="s">
        <v>272</v>
      </c>
      <c r="B13" s="23"/>
      <c r="C13" s="5" t="s">
        <v>17</v>
      </c>
      <c r="D13" s="5">
        <v>0.13900000000000001</v>
      </c>
      <c r="E13" s="5"/>
      <c r="F13" s="5">
        <v>22.24</v>
      </c>
      <c r="G13" s="5"/>
      <c r="H13" s="5">
        <v>0.10100000000000001</v>
      </c>
      <c r="I13" s="5"/>
      <c r="J13" s="5">
        <v>1.2999999999999999E-4</v>
      </c>
      <c r="K13" s="5"/>
      <c r="L13" s="5">
        <v>8.9999999999999993E-3</v>
      </c>
      <c r="M13" s="5"/>
      <c r="N13" s="42">
        <v>4.0000000000000003E-5</v>
      </c>
      <c r="O13" s="42"/>
      <c r="P13" s="220">
        <v>3</v>
      </c>
      <c r="Q13" s="21"/>
      <c r="R13" s="21"/>
      <c r="S13" s="21"/>
      <c r="T13" s="21"/>
      <c r="U13" s="21"/>
      <c r="V13" s="21"/>
      <c r="W13" s="21"/>
      <c r="X13" s="21"/>
      <c r="Y13" s="21"/>
      <c r="Z13" s="21"/>
      <c r="AA13" s="21"/>
      <c r="AB13" s="21"/>
      <c r="AC13" s="21"/>
      <c r="AD13" s="21"/>
      <c r="AE13" s="21"/>
      <c r="AF13" s="20"/>
    </row>
    <row r="14" spans="1:32" x14ac:dyDescent="0.25">
      <c r="A14" s="18" t="s">
        <v>273</v>
      </c>
      <c r="B14" s="23"/>
      <c r="C14" s="5" t="s">
        <v>17</v>
      </c>
      <c r="D14" s="5">
        <v>0.13900000000000001</v>
      </c>
      <c r="E14" s="5"/>
      <c r="F14" s="5">
        <v>22.24</v>
      </c>
      <c r="G14" s="5"/>
      <c r="H14" s="5">
        <v>0.14899999999999999</v>
      </c>
      <c r="I14" s="5"/>
      <c r="J14" s="5">
        <v>1.2999999999999999E-4</v>
      </c>
      <c r="K14" s="5"/>
      <c r="L14" s="5">
        <v>6.0000000000000001E-3</v>
      </c>
      <c r="M14" s="5"/>
      <c r="N14" s="42">
        <v>4.0000000000000003E-5</v>
      </c>
      <c r="O14" s="42"/>
      <c r="P14" s="220">
        <v>3</v>
      </c>
      <c r="Q14" s="21"/>
      <c r="R14" s="21"/>
      <c r="S14" s="21"/>
      <c r="T14" s="21"/>
      <c r="U14" s="21"/>
      <c r="V14" s="21"/>
      <c r="W14" s="21"/>
      <c r="X14" s="21"/>
      <c r="Y14" s="21"/>
      <c r="Z14" s="21"/>
      <c r="AA14" s="21"/>
      <c r="AB14" s="21"/>
      <c r="AC14" s="21"/>
      <c r="AD14" s="21"/>
      <c r="AE14" s="21"/>
      <c r="AF14" s="20"/>
    </row>
    <row r="15" spans="1:32" x14ac:dyDescent="0.25">
      <c r="A15" s="18" t="s">
        <v>274</v>
      </c>
      <c r="B15" s="23"/>
      <c r="C15" s="5" t="s">
        <v>17</v>
      </c>
      <c r="D15" s="5">
        <v>0.13900000000000001</v>
      </c>
      <c r="E15" s="5"/>
      <c r="F15" s="5">
        <v>22.57</v>
      </c>
      <c r="G15" s="5"/>
      <c r="H15" s="5">
        <v>1.4999999999999999E-2</v>
      </c>
      <c r="I15" s="5"/>
      <c r="J15" s="5">
        <v>2.0000000000000001E-4</v>
      </c>
      <c r="K15" s="5"/>
      <c r="L15" s="5">
        <v>3.0000000000000001E-3</v>
      </c>
      <c r="M15" s="5"/>
      <c r="N15" s="42">
        <v>2.5200000000000001E-3</v>
      </c>
      <c r="O15" s="42"/>
      <c r="P15" s="220">
        <v>3</v>
      </c>
      <c r="Q15" s="21"/>
      <c r="R15" s="21"/>
      <c r="S15" s="21"/>
      <c r="T15" s="21"/>
      <c r="U15" s="21"/>
      <c r="V15" s="21"/>
      <c r="W15" s="21"/>
      <c r="X15" s="21"/>
      <c r="Y15" s="21"/>
      <c r="Z15" s="21"/>
      <c r="AA15" s="21"/>
      <c r="AB15" s="21"/>
      <c r="AC15" s="21"/>
      <c r="AD15" s="21"/>
      <c r="AE15" s="21"/>
      <c r="AF15" s="20"/>
    </row>
    <row r="16" spans="1:32" x14ac:dyDescent="0.25">
      <c r="A16" s="18" t="s">
        <v>275</v>
      </c>
      <c r="B16" s="23"/>
      <c r="C16" s="5" t="s">
        <v>17</v>
      </c>
      <c r="D16" s="5">
        <v>0.13900000000000001</v>
      </c>
      <c r="E16" s="5"/>
      <c r="F16" s="5">
        <v>22.545000000000002</v>
      </c>
      <c r="G16" s="5"/>
      <c r="H16" s="5">
        <v>5.8499999999999996E-2</v>
      </c>
      <c r="I16" s="5"/>
      <c r="J16" s="5">
        <v>2.0000000000000001E-4</v>
      </c>
      <c r="K16" s="5"/>
      <c r="L16" s="5">
        <v>7.0000000000000001E-3</v>
      </c>
      <c r="M16" s="5"/>
      <c r="N16" s="42">
        <v>2.6049999999999997E-3</v>
      </c>
      <c r="O16" s="42"/>
      <c r="P16" s="220">
        <v>3</v>
      </c>
      <c r="Q16" s="21"/>
      <c r="R16" s="21"/>
      <c r="S16" s="21"/>
      <c r="T16" s="21"/>
      <c r="U16" s="21"/>
      <c r="V16" s="21"/>
      <c r="W16" s="21"/>
      <c r="X16" s="21"/>
      <c r="Y16" s="21"/>
      <c r="Z16" s="21"/>
      <c r="AA16" s="21"/>
      <c r="AB16" s="21"/>
      <c r="AC16" s="21"/>
      <c r="AD16" s="21"/>
      <c r="AE16" s="21"/>
      <c r="AF16" s="20"/>
    </row>
    <row r="17" spans="1:32" x14ac:dyDescent="0.25">
      <c r="A17" s="18" t="s">
        <v>277</v>
      </c>
      <c r="B17" s="23"/>
      <c r="C17" s="5" t="s">
        <v>17</v>
      </c>
      <c r="D17" s="5">
        <v>0.13900000000000001</v>
      </c>
      <c r="E17" s="5"/>
      <c r="F17" s="5">
        <v>22.53</v>
      </c>
      <c r="G17" s="5"/>
      <c r="H17" s="5">
        <v>0.122</v>
      </c>
      <c r="I17" s="5"/>
      <c r="J17" s="5">
        <v>2.0000000000000001E-4</v>
      </c>
      <c r="K17" s="5"/>
      <c r="L17" s="5">
        <v>1.0999999999999999E-2</v>
      </c>
      <c r="M17" s="5"/>
      <c r="N17" s="42">
        <v>2.0500000000000002E-3</v>
      </c>
      <c r="O17" s="42"/>
      <c r="P17" s="220">
        <v>3</v>
      </c>
      <c r="Q17" s="21"/>
      <c r="R17" s="21"/>
      <c r="S17" s="21"/>
      <c r="T17" s="21"/>
      <c r="U17" s="21"/>
      <c r="V17" s="21"/>
      <c r="W17" s="21"/>
      <c r="X17" s="21"/>
      <c r="Y17" s="21"/>
      <c r="Z17" s="21"/>
      <c r="AA17" s="21"/>
      <c r="AB17" s="21"/>
      <c r="AC17" s="21"/>
      <c r="AD17" s="21"/>
      <c r="AE17" s="21"/>
      <c r="AF17" s="20"/>
    </row>
    <row r="18" spans="1:32" x14ac:dyDescent="0.25">
      <c r="A18" s="18" t="s">
        <v>278</v>
      </c>
      <c r="B18" s="23"/>
      <c r="C18" s="5" t="s">
        <v>17</v>
      </c>
      <c r="D18" s="5">
        <v>0.13900000000000001</v>
      </c>
      <c r="E18" s="5"/>
      <c r="F18" s="5">
        <v>25.26</v>
      </c>
      <c r="G18" s="5"/>
      <c r="H18" s="5">
        <v>0.307</v>
      </c>
      <c r="I18" s="5"/>
      <c r="J18" s="5">
        <v>6.3400000000000001E-3</v>
      </c>
      <c r="K18" s="5"/>
      <c r="L18" s="5">
        <v>8.9999999999999993E-3</v>
      </c>
      <c r="M18" s="5"/>
      <c r="N18" s="42">
        <v>4.4400000000000004E-3</v>
      </c>
      <c r="O18" s="42"/>
      <c r="P18" s="220">
        <v>3</v>
      </c>
      <c r="Q18" s="21"/>
      <c r="R18" s="21"/>
      <c r="S18" s="21"/>
      <c r="T18" s="21"/>
      <c r="U18" s="21"/>
      <c r="V18" s="21"/>
      <c r="W18" s="21"/>
      <c r="X18" s="21"/>
      <c r="Y18" s="21"/>
      <c r="Z18" s="21"/>
      <c r="AA18" s="21"/>
      <c r="AB18" s="21"/>
      <c r="AC18" s="21"/>
      <c r="AD18" s="21"/>
      <c r="AE18" s="21"/>
      <c r="AF18" s="20"/>
    </row>
    <row r="19" spans="1:32" x14ac:dyDescent="0.25">
      <c r="A19" s="18" t="s">
        <v>276</v>
      </c>
      <c r="B19" s="23"/>
      <c r="C19" s="5" t="s">
        <v>17</v>
      </c>
      <c r="D19" s="5">
        <v>0.13900000000000001</v>
      </c>
      <c r="E19" s="5"/>
      <c r="F19" s="5">
        <v>22.52</v>
      </c>
      <c r="G19" s="5"/>
      <c r="H19" s="5">
        <v>8.7999999999999995E-2</v>
      </c>
      <c r="I19" s="5"/>
      <c r="J19" s="5">
        <v>2.0000000000000001E-4</v>
      </c>
      <c r="K19" s="5"/>
      <c r="L19" s="5">
        <v>1.2E-2</v>
      </c>
      <c r="M19" s="5"/>
      <c r="N19" s="42">
        <v>1.9599999999999999E-3</v>
      </c>
      <c r="O19" s="42"/>
      <c r="P19" s="220">
        <v>3</v>
      </c>
      <c r="Q19" s="21"/>
      <c r="R19" s="21"/>
      <c r="S19" s="21"/>
      <c r="T19" s="21"/>
      <c r="U19" s="21"/>
      <c r="V19" s="21"/>
      <c r="W19" s="21"/>
      <c r="X19" s="21"/>
      <c r="Y19" s="21"/>
      <c r="Z19" s="21"/>
      <c r="AA19" s="21"/>
      <c r="AB19" s="21"/>
      <c r="AC19" s="21"/>
      <c r="AD19" s="21"/>
      <c r="AE19" s="21"/>
      <c r="AF19" s="20"/>
    </row>
    <row r="20" spans="1:32" x14ac:dyDescent="0.25">
      <c r="A20" s="18" t="s">
        <v>22</v>
      </c>
      <c r="B20" s="23"/>
      <c r="C20" s="5" t="s">
        <v>17</v>
      </c>
      <c r="D20" s="5">
        <v>0.124</v>
      </c>
      <c r="E20" s="5"/>
      <c r="F20" s="5">
        <v>19.600000000000001</v>
      </c>
      <c r="G20" s="5"/>
      <c r="H20" s="5">
        <v>0.11</v>
      </c>
      <c r="I20" s="5"/>
      <c r="J20" s="5">
        <v>4.4999999999999997E-3</v>
      </c>
      <c r="K20" s="5"/>
      <c r="L20" s="5">
        <v>5.4000000000000001E-4</v>
      </c>
      <c r="M20" s="5"/>
      <c r="N20" s="42">
        <v>3.8999999999999999E-5</v>
      </c>
      <c r="O20" s="42"/>
      <c r="P20" s="220">
        <v>4</v>
      </c>
      <c r="Q20" s="21"/>
      <c r="R20" s="21"/>
      <c r="S20" s="21"/>
      <c r="T20" s="21"/>
      <c r="U20" s="21"/>
      <c r="V20" s="21"/>
      <c r="W20" s="21"/>
      <c r="X20" s="21"/>
      <c r="Y20" s="21"/>
      <c r="Z20" s="21"/>
      <c r="AA20" s="21"/>
      <c r="AB20" s="21"/>
      <c r="AC20" s="21"/>
      <c r="AD20" s="21"/>
      <c r="AE20" s="21"/>
      <c r="AF20" s="20"/>
    </row>
    <row r="21" spans="1:32" x14ac:dyDescent="0.25">
      <c r="A21" s="18" t="s">
        <v>279</v>
      </c>
      <c r="B21" s="23"/>
      <c r="C21" s="5" t="s">
        <v>17</v>
      </c>
      <c r="D21" s="5">
        <v>0.124</v>
      </c>
      <c r="E21" s="5"/>
      <c r="F21" s="5">
        <v>17.48</v>
      </c>
      <c r="G21" s="5"/>
      <c r="H21" s="5">
        <v>3.6999999999999998E-2</v>
      </c>
      <c r="I21" s="5"/>
      <c r="J21" s="5">
        <v>2.5000000000000001E-4</v>
      </c>
      <c r="K21" s="5"/>
      <c r="L21" s="5">
        <v>0.16500000000000001</v>
      </c>
      <c r="M21" s="5"/>
      <c r="N21" s="42">
        <v>8.0000000000000007E-5</v>
      </c>
      <c r="O21" s="42"/>
      <c r="P21" s="220">
        <v>3</v>
      </c>
      <c r="Q21" s="21"/>
      <c r="R21" s="21"/>
      <c r="S21" s="21"/>
      <c r="T21" s="21"/>
      <c r="U21" s="21"/>
      <c r="V21" s="21"/>
      <c r="W21" s="21"/>
      <c r="X21" s="21"/>
      <c r="Y21" s="21"/>
      <c r="Z21" s="21"/>
      <c r="AA21" s="21"/>
      <c r="AB21" s="21"/>
      <c r="AC21" s="21"/>
      <c r="AD21" s="21"/>
      <c r="AE21" s="21"/>
      <c r="AF21" s="20"/>
    </row>
    <row r="22" spans="1:32" x14ac:dyDescent="0.25">
      <c r="A22" s="18" t="s">
        <v>280</v>
      </c>
      <c r="B22" s="23"/>
      <c r="C22" s="5" t="s">
        <v>17</v>
      </c>
      <c r="D22" s="5">
        <v>0.124</v>
      </c>
      <c r="E22" s="5"/>
      <c r="F22" s="5">
        <v>19.93</v>
      </c>
      <c r="G22" s="5"/>
      <c r="H22" s="5">
        <v>3.2000000000000001E-2</v>
      </c>
      <c r="I22" s="5"/>
      <c r="J22" s="5">
        <v>2.9E-4</v>
      </c>
      <c r="K22" s="5"/>
      <c r="L22" s="5">
        <v>2E-3</v>
      </c>
      <c r="M22" s="5"/>
      <c r="N22" s="42">
        <v>9.0000000000000006E-5</v>
      </c>
      <c r="O22" s="42"/>
      <c r="P22" s="220">
        <v>3</v>
      </c>
      <c r="Q22" s="21"/>
      <c r="R22" s="21"/>
      <c r="S22" s="21"/>
      <c r="T22" s="21"/>
      <c r="U22" s="21"/>
      <c r="V22" s="21"/>
      <c r="W22" s="21"/>
      <c r="X22" s="21"/>
      <c r="Y22" s="21"/>
      <c r="Z22" s="21"/>
      <c r="AA22" s="21"/>
      <c r="AB22" s="21"/>
      <c r="AC22" s="21"/>
      <c r="AD22" s="21"/>
      <c r="AE22" s="21"/>
      <c r="AF22" s="20"/>
    </row>
    <row r="23" spans="1:32" x14ac:dyDescent="0.25">
      <c r="A23" s="18" t="s">
        <v>281</v>
      </c>
      <c r="B23" s="23"/>
      <c r="C23" s="5" t="s">
        <v>17</v>
      </c>
      <c r="D23" s="5">
        <v>0.124</v>
      </c>
      <c r="E23" s="5"/>
      <c r="F23" s="5">
        <v>19.77</v>
      </c>
      <c r="G23" s="5"/>
      <c r="H23" s="5">
        <v>2.7E-2</v>
      </c>
      <c r="I23" s="5"/>
      <c r="J23" s="5">
        <v>3.6000000000000002E-4</v>
      </c>
      <c r="K23" s="5"/>
      <c r="L23" s="5">
        <v>3.0000000000000001E-3</v>
      </c>
      <c r="M23" s="5"/>
      <c r="N23" s="42">
        <v>6.7000000000000002E-3</v>
      </c>
      <c r="O23" s="42"/>
      <c r="P23" s="220">
        <v>3</v>
      </c>
      <c r="Q23" s="21"/>
      <c r="R23" s="21"/>
      <c r="S23" s="21"/>
      <c r="T23" s="21"/>
      <c r="U23" s="21"/>
      <c r="V23" s="21"/>
      <c r="W23" s="21"/>
      <c r="X23" s="21"/>
      <c r="Y23" s="21"/>
      <c r="Z23" s="21"/>
      <c r="AA23" s="21"/>
      <c r="AB23" s="21"/>
      <c r="AC23" s="21"/>
      <c r="AD23" s="21"/>
      <c r="AE23" s="21"/>
      <c r="AF23" s="20"/>
    </row>
    <row r="24" spans="1:32" x14ac:dyDescent="0.25">
      <c r="A24" s="18" t="s">
        <v>282</v>
      </c>
      <c r="B24" s="23"/>
      <c r="C24" s="5" t="s">
        <v>17</v>
      </c>
      <c r="D24" s="5">
        <v>0.124</v>
      </c>
      <c r="E24" s="5"/>
      <c r="F24" s="5">
        <v>19.79</v>
      </c>
      <c r="G24" s="5"/>
      <c r="H24" s="5">
        <v>3.5000000000000003E-2</v>
      </c>
      <c r="I24" s="5"/>
      <c r="J24" s="5">
        <v>3.6000000000000002E-4</v>
      </c>
      <c r="K24" s="5"/>
      <c r="L24" s="5">
        <v>3.0000000000000001E-3</v>
      </c>
      <c r="M24" s="5"/>
      <c r="N24" s="42">
        <v>6.6100000000000004E-3</v>
      </c>
      <c r="O24" s="42"/>
      <c r="P24" s="220">
        <v>3</v>
      </c>
      <c r="Q24" s="21"/>
      <c r="R24" s="21"/>
      <c r="S24" s="21"/>
      <c r="T24" s="21"/>
      <c r="U24" s="21"/>
      <c r="V24" s="21"/>
      <c r="W24" s="21"/>
      <c r="X24" s="21"/>
      <c r="Y24" s="21"/>
      <c r="Z24" s="21"/>
      <c r="AA24" s="21"/>
      <c r="AB24" s="21"/>
      <c r="AC24" s="21"/>
      <c r="AD24" s="21"/>
      <c r="AE24" s="21"/>
      <c r="AF24" s="20"/>
    </row>
    <row r="25" spans="1:32" x14ac:dyDescent="0.25">
      <c r="A25" s="18" t="s">
        <v>283</v>
      </c>
      <c r="B25" s="23"/>
      <c r="C25" s="5" t="s">
        <v>17</v>
      </c>
      <c r="D25" s="5" t="s">
        <v>60</v>
      </c>
      <c r="E25" s="5"/>
      <c r="F25" s="5">
        <v>12.69</v>
      </c>
      <c r="G25" s="5"/>
      <c r="H25" s="5">
        <v>2.1000000000000001E-2</v>
      </c>
      <c r="I25" s="5"/>
      <c r="J25" s="5">
        <v>1.2999999999999999E-4</v>
      </c>
      <c r="K25" s="5"/>
      <c r="L25" s="5">
        <v>1E-3</v>
      </c>
      <c r="M25" s="5"/>
      <c r="N25" s="42">
        <v>0</v>
      </c>
      <c r="O25" s="42"/>
      <c r="P25" s="220">
        <v>3</v>
      </c>
      <c r="Q25" s="21"/>
      <c r="R25" s="21"/>
      <c r="S25" s="21"/>
      <c r="T25" s="21"/>
      <c r="U25" s="21"/>
      <c r="V25" s="21"/>
      <c r="W25" s="21"/>
      <c r="X25" s="21"/>
      <c r="Y25" s="21"/>
      <c r="Z25" s="21"/>
      <c r="AA25" s="21"/>
      <c r="AB25" s="21"/>
      <c r="AC25" s="21"/>
      <c r="AD25" s="21"/>
      <c r="AE25" s="21"/>
      <c r="AF25" s="20"/>
    </row>
    <row r="26" spans="1:32" x14ac:dyDescent="0.25">
      <c r="A26" s="18" t="s">
        <v>23</v>
      </c>
      <c r="B26" s="23"/>
      <c r="C26" s="5" t="s">
        <v>24</v>
      </c>
      <c r="D26" s="5">
        <v>0.10299999999999999</v>
      </c>
      <c r="E26" s="5"/>
      <c r="F26" s="5">
        <f>ROUND(0.054*100*2.2+(6*AVERAGE(1.966)/1000*2.2)*21+(6*AVERAGE(0.175)/1000*2.2)*310,1)</f>
        <v>13.1</v>
      </c>
      <c r="G26" s="5"/>
      <c r="H26" s="5">
        <v>0.01</v>
      </c>
      <c r="I26" s="5"/>
      <c r="J26" s="5">
        <v>6.2999999999999998E-6</v>
      </c>
      <c r="K26" s="5"/>
      <c r="L26" s="5">
        <v>7.6000000000000004E-4</v>
      </c>
      <c r="M26" s="5"/>
      <c r="N26" s="42">
        <v>8.3999999999999992E-6</v>
      </c>
      <c r="O26" s="42"/>
      <c r="P26" s="220">
        <v>5</v>
      </c>
      <c r="Q26" s="21"/>
      <c r="R26" s="21"/>
      <c r="S26" s="21"/>
      <c r="T26" s="21"/>
      <c r="U26" s="21"/>
      <c r="V26" s="21"/>
      <c r="W26" s="21"/>
      <c r="X26" s="21"/>
      <c r="Y26" s="21"/>
      <c r="Z26" s="21"/>
      <c r="AA26" s="21"/>
      <c r="AB26" s="21"/>
      <c r="AC26" s="21"/>
      <c r="AD26" s="21"/>
      <c r="AE26" s="21"/>
      <c r="AF26" s="20"/>
    </row>
    <row r="27" spans="1:32" x14ac:dyDescent="0.25">
      <c r="A27" s="18" t="s">
        <v>284</v>
      </c>
      <c r="B27" s="23"/>
      <c r="C27" s="5" t="s">
        <v>24</v>
      </c>
      <c r="D27" s="5" t="s">
        <v>60</v>
      </c>
      <c r="E27" s="5"/>
      <c r="F27" s="5">
        <v>1957.835</v>
      </c>
      <c r="G27" s="5"/>
      <c r="H27" s="5">
        <v>16.032499999999999</v>
      </c>
      <c r="I27" s="5"/>
      <c r="J27" s="5">
        <v>2.3045E-2</v>
      </c>
      <c r="K27" s="5"/>
      <c r="L27" s="5">
        <v>0.27750000000000002</v>
      </c>
      <c r="M27" s="5"/>
      <c r="N27" s="42">
        <v>0</v>
      </c>
      <c r="O27" s="42"/>
      <c r="P27" s="220">
        <v>3</v>
      </c>
      <c r="Q27" s="21"/>
      <c r="R27" s="21"/>
      <c r="S27" s="21"/>
      <c r="T27" s="21"/>
      <c r="U27" s="21"/>
      <c r="V27" s="21"/>
      <c r="W27" s="21"/>
      <c r="X27" s="21"/>
      <c r="Y27" s="21"/>
      <c r="Z27" s="21"/>
      <c r="AA27" s="21"/>
      <c r="AB27" s="21"/>
      <c r="AC27" s="21"/>
      <c r="AD27" s="21"/>
      <c r="AE27" s="21"/>
      <c r="AF27" s="20"/>
    </row>
    <row r="28" spans="1:32" x14ac:dyDescent="0.25">
      <c r="A28" s="18" t="s">
        <v>67</v>
      </c>
      <c r="B28" s="23"/>
      <c r="C28" s="5" t="s">
        <v>68</v>
      </c>
      <c r="D28" s="5">
        <v>0.10299999999999999</v>
      </c>
      <c r="E28" s="5"/>
      <c r="F28" s="5">
        <f>ROUND(0.054*100*2.2+(6*AVERAGE(1.966)/1000*2.2)*21+(6*AVERAGE(0.175)/1000*2.2)*310,1)</f>
        <v>13.1</v>
      </c>
      <c r="G28" s="5"/>
      <c r="H28" s="5">
        <v>0.01</v>
      </c>
      <c r="I28" s="5"/>
      <c r="J28" s="5">
        <v>6.2999999999999998E-6</v>
      </c>
      <c r="K28" s="5"/>
      <c r="L28" s="5">
        <v>7.6000000000000004E-4</v>
      </c>
      <c r="M28" s="5"/>
      <c r="N28" s="42">
        <v>8.3999999999999992E-6</v>
      </c>
      <c r="O28" s="42"/>
      <c r="P28" s="220">
        <v>5</v>
      </c>
      <c r="Q28" s="21"/>
      <c r="R28" s="21"/>
      <c r="S28" s="21"/>
      <c r="T28" s="21"/>
      <c r="U28" s="21"/>
      <c r="V28" s="21"/>
      <c r="W28" s="21"/>
      <c r="X28" s="21"/>
      <c r="Y28" s="21"/>
      <c r="Z28" s="21"/>
      <c r="AA28" s="21"/>
      <c r="AB28" s="21"/>
      <c r="AC28" s="21"/>
      <c r="AD28" s="21"/>
      <c r="AE28" s="21"/>
      <c r="AF28" s="20"/>
    </row>
    <row r="29" spans="1:32" x14ac:dyDescent="0.25">
      <c r="A29" s="24"/>
      <c r="B29" s="23"/>
      <c r="C29" s="5"/>
      <c r="D29" s="5"/>
      <c r="E29" s="5"/>
      <c r="F29" s="5"/>
      <c r="G29" s="5"/>
      <c r="H29" s="5"/>
      <c r="I29" s="5"/>
      <c r="J29" s="5"/>
      <c r="K29" s="5"/>
      <c r="L29" s="5"/>
      <c r="M29" s="5"/>
      <c r="N29" s="5"/>
      <c r="O29" s="5"/>
      <c r="P29" s="220"/>
      <c r="Q29" s="4"/>
      <c r="R29" s="4"/>
      <c r="S29" s="4"/>
      <c r="T29" s="4"/>
      <c r="U29" s="4"/>
      <c r="V29" s="4"/>
      <c r="W29" s="4"/>
      <c r="X29" s="4"/>
      <c r="Y29" s="4"/>
      <c r="Z29" s="4"/>
      <c r="AA29" s="4"/>
      <c r="AB29" s="4"/>
      <c r="AC29" s="4"/>
      <c r="AD29" s="4"/>
      <c r="AE29" s="4"/>
      <c r="AF29" s="4"/>
    </row>
    <row r="30" spans="1:32" x14ac:dyDescent="0.25">
      <c r="A30" s="25" t="s">
        <v>27</v>
      </c>
      <c r="B30" s="26"/>
      <c r="C30" s="5"/>
      <c r="D30" s="5"/>
      <c r="E30" s="5"/>
      <c r="F30" s="5"/>
      <c r="G30" s="5"/>
      <c r="H30" s="5"/>
      <c r="I30" s="5"/>
      <c r="J30" s="5"/>
      <c r="K30" s="5"/>
      <c r="L30" s="5"/>
      <c r="M30" s="5"/>
      <c r="N30" s="5"/>
      <c r="O30" s="5"/>
      <c r="P30" s="220"/>
      <c r="Q30" s="4"/>
      <c r="R30" s="4"/>
      <c r="S30" s="4"/>
      <c r="T30" s="4"/>
      <c r="U30" s="4"/>
      <c r="V30" s="4"/>
      <c r="W30" s="4"/>
      <c r="X30" s="4"/>
      <c r="Y30" s="4"/>
      <c r="Z30" s="4"/>
      <c r="AA30" s="4"/>
      <c r="AB30" s="4"/>
      <c r="AC30" s="4"/>
      <c r="AD30" s="4"/>
      <c r="AE30" s="4"/>
      <c r="AF30" s="4"/>
    </row>
    <row r="31" spans="1:32" x14ac:dyDescent="0.25">
      <c r="A31" s="247" t="s">
        <v>247</v>
      </c>
      <c r="B31" s="26"/>
      <c r="C31" s="5" t="s">
        <v>61</v>
      </c>
      <c r="D31" s="10">
        <v>6.3299999999999995E-2</v>
      </c>
      <c r="E31" s="5"/>
      <c r="F31" s="8">
        <v>9.15</v>
      </c>
      <c r="G31" s="5"/>
      <c r="H31" s="10">
        <v>1.4800000000000001E-2</v>
      </c>
      <c r="I31" s="5"/>
      <c r="J31" s="10">
        <v>2.8299999999999999E-2</v>
      </c>
      <c r="K31" s="5"/>
      <c r="L31" s="10">
        <v>8.8000000000000005E-3</v>
      </c>
      <c r="M31" s="5"/>
      <c r="N31" s="14">
        <v>1.0200000000000001E-3</v>
      </c>
      <c r="O31" s="5"/>
      <c r="P31" s="220">
        <v>3</v>
      </c>
      <c r="Q31" s="4"/>
      <c r="R31" s="4"/>
      <c r="S31" s="4"/>
      <c r="T31" s="4"/>
      <c r="U31" s="4"/>
      <c r="V31" s="4"/>
      <c r="W31" s="4"/>
      <c r="X31" s="4"/>
      <c r="Y31" s="4"/>
      <c r="Z31" s="4"/>
      <c r="AA31" s="4"/>
      <c r="AB31" s="4"/>
      <c r="AC31" s="4"/>
      <c r="AD31" s="4"/>
      <c r="AE31" s="4"/>
      <c r="AF31" s="4"/>
    </row>
    <row r="32" spans="1:32" x14ac:dyDescent="0.25">
      <c r="A32" s="247" t="s">
        <v>248</v>
      </c>
      <c r="B32" s="26"/>
      <c r="C32" s="5" t="s">
        <v>61</v>
      </c>
      <c r="D32" s="10">
        <v>4.1200000000000001E-2</v>
      </c>
      <c r="E32" s="5"/>
      <c r="F32" s="8">
        <v>0.85</v>
      </c>
      <c r="G32" s="5"/>
      <c r="H32" s="10">
        <v>2.7100000000000002E-3</v>
      </c>
      <c r="I32" s="5"/>
      <c r="J32" s="14">
        <v>7.9799999999999992E-3</v>
      </c>
      <c r="K32" s="5"/>
      <c r="L32" s="10">
        <v>7.6599999999999997E-4</v>
      </c>
      <c r="M32" s="5"/>
      <c r="N32" s="14">
        <v>1.07E-3</v>
      </c>
      <c r="O32" s="5"/>
      <c r="P32" s="220">
        <v>3</v>
      </c>
      <c r="Q32" s="4"/>
      <c r="R32" s="4"/>
      <c r="S32" s="4"/>
      <c r="T32" s="4"/>
      <c r="U32" s="4"/>
      <c r="V32" s="4"/>
      <c r="W32" s="4"/>
      <c r="X32" s="4"/>
      <c r="Y32" s="4"/>
      <c r="Z32" s="4"/>
      <c r="AA32" s="4"/>
      <c r="AB32" s="4"/>
      <c r="AC32" s="4"/>
      <c r="AD32" s="4"/>
      <c r="AE32" s="4"/>
      <c r="AF32" s="4"/>
    </row>
    <row r="33" spans="1:32" x14ac:dyDescent="0.25">
      <c r="A33" s="247" t="s">
        <v>249</v>
      </c>
      <c r="B33" s="26"/>
      <c r="C33" s="5" t="s">
        <v>61</v>
      </c>
      <c r="D33" s="10">
        <v>0.5</v>
      </c>
      <c r="E33" s="5"/>
      <c r="F33" s="8">
        <v>8.58</v>
      </c>
      <c r="G33" s="5"/>
      <c r="H33" s="10">
        <v>2.9899999999999999E-2</v>
      </c>
      <c r="I33" s="5"/>
      <c r="J33" s="10">
        <v>9.69E-2</v>
      </c>
      <c r="K33" s="5"/>
      <c r="L33" s="10">
        <v>9.1000000000000004E-3</v>
      </c>
      <c r="M33" s="5"/>
      <c r="N33" s="10">
        <v>1.3299999999999999E-2</v>
      </c>
      <c r="O33" s="5"/>
      <c r="P33" s="220">
        <v>3</v>
      </c>
      <c r="Q33" s="4"/>
      <c r="R33" s="4"/>
      <c r="S33" s="4"/>
      <c r="T33" s="4"/>
      <c r="U33" s="4"/>
      <c r="V33" s="4"/>
      <c r="W33" s="4"/>
      <c r="X33" s="4"/>
      <c r="Y33" s="4"/>
      <c r="Z33" s="4"/>
      <c r="AA33" s="4"/>
      <c r="AB33" s="4"/>
      <c r="AC33" s="4"/>
      <c r="AD33" s="4"/>
      <c r="AE33" s="4"/>
      <c r="AF33" s="4"/>
    </row>
    <row r="34" spans="1:32" x14ac:dyDescent="0.25">
      <c r="A34" s="18" t="s">
        <v>250</v>
      </c>
      <c r="B34" s="23"/>
      <c r="C34" s="5" t="s">
        <v>61</v>
      </c>
      <c r="D34" s="10">
        <v>3.1800000000000002E-2</v>
      </c>
      <c r="E34" s="5"/>
      <c r="F34" s="10">
        <v>-1.9900000000000001E-2</v>
      </c>
      <c r="G34" s="5"/>
      <c r="H34" s="14">
        <v>4.2500000000000003E-3</v>
      </c>
      <c r="I34" s="8"/>
      <c r="J34" s="5">
        <v>3.0300000000000001E-3</v>
      </c>
      <c r="K34" s="8"/>
      <c r="L34" s="11">
        <v>4.6900000000000002E-4</v>
      </c>
      <c r="M34" s="8"/>
      <c r="N34" s="43">
        <v>8.4599999999999996E-5</v>
      </c>
      <c r="O34" s="5"/>
      <c r="P34" s="220">
        <v>3</v>
      </c>
      <c r="Q34" s="4"/>
      <c r="R34" s="4"/>
      <c r="S34" s="4"/>
      <c r="T34" s="4"/>
      <c r="U34" s="4"/>
      <c r="V34" s="4"/>
      <c r="W34" s="4"/>
      <c r="X34" s="4"/>
      <c r="Y34" s="4"/>
      <c r="Z34" s="4"/>
      <c r="AA34" s="4"/>
      <c r="AB34" s="4"/>
      <c r="AC34" s="4"/>
      <c r="AD34" s="4"/>
      <c r="AE34" s="4"/>
      <c r="AF34" s="4"/>
    </row>
    <row r="35" spans="1:32" x14ac:dyDescent="0.25">
      <c r="A35" s="18" t="s">
        <v>251</v>
      </c>
      <c r="B35" s="23"/>
      <c r="C35" s="5" t="s">
        <v>61</v>
      </c>
      <c r="D35" s="10">
        <v>3.2399999999999998E-2</v>
      </c>
      <c r="E35" s="5"/>
      <c r="F35" s="10">
        <v>5.91E-2</v>
      </c>
      <c r="G35" s="5"/>
      <c r="H35" s="14">
        <v>4.3099999999999996E-3</v>
      </c>
      <c r="I35" s="8"/>
      <c r="J35" s="5">
        <v>3.0999999999999999E-3</v>
      </c>
      <c r="K35" s="8"/>
      <c r="L35" s="11">
        <v>4.7199999999999998E-4</v>
      </c>
      <c r="M35" s="8"/>
      <c r="N35" s="43">
        <v>8.7000000000000001E-5</v>
      </c>
      <c r="O35" s="5"/>
      <c r="P35" s="220">
        <v>3</v>
      </c>
      <c r="Q35" s="4"/>
      <c r="R35" s="4"/>
      <c r="S35" s="4"/>
      <c r="T35" s="4"/>
      <c r="U35" s="4"/>
      <c r="V35" s="4"/>
      <c r="W35" s="4"/>
      <c r="X35" s="4"/>
      <c r="Y35" s="4"/>
      <c r="Z35" s="4"/>
      <c r="AA35" s="4"/>
      <c r="AB35" s="4"/>
      <c r="AC35" s="4"/>
      <c r="AD35" s="4"/>
      <c r="AE35" s="4"/>
      <c r="AF35" s="4"/>
    </row>
    <row r="36" spans="1:32" x14ac:dyDescent="0.25">
      <c r="A36" s="18" t="s">
        <v>252</v>
      </c>
      <c r="B36" s="23"/>
      <c r="C36" s="5" t="s">
        <v>61</v>
      </c>
      <c r="D36" s="10">
        <v>2.0500000000000001E-2</v>
      </c>
      <c r="E36" s="5"/>
      <c r="F36" s="8">
        <v>1.25</v>
      </c>
      <c r="G36" s="5"/>
      <c r="H36" s="14">
        <v>1.99E-3</v>
      </c>
      <c r="I36" s="8"/>
      <c r="J36" s="5">
        <v>2.14E-3</v>
      </c>
      <c r="K36" s="8"/>
      <c r="L36" s="11">
        <v>2.7700000000000001E-4</v>
      </c>
      <c r="M36" s="8"/>
      <c r="N36" s="43">
        <v>5.8900000000000002E-5</v>
      </c>
      <c r="O36" s="5"/>
      <c r="P36" s="220">
        <v>3</v>
      </c>
      <c r="Q36" s="4"/>
      <c r="R36" s="4"/>
      <c r="S36" s="4"/>
      <c r="T36" s="4"/>
      <c r="U36" s="4"/>
      <c r="V36" s="4"/>
      <c r="W36" s="4"/>
      <c r="X36" s="4"/>
      <c r="Y36" s="4"/>
      <c r="Z36" s="4"/>
      <c r="AA36" s="4"/>
      <c r="AB36" s="4"/>
      <c r="AC36" s="4"/>
      <c r="AD36" s="4"/>
      <c r="AE36" s="4"/>
      <c r="AF36" s="4"/>
    </row>
    <row r="37" spans="1:32" x14ac:dyDescent="0.25">
      <c r="A37" s="18" t="s">
        <v>255</v>
      </c>
      <c r="B37" s="23"/>
      <c r="C37" s="5" t="s">
        <v>61</v>
      </c>
      <c r="D37" s="43">
        <v>2.48E-5</v>
      </c>
      <c r="E37" s="5"/>
      <c r="F37" s="10">
        <v>2.3999999999999998E-3</v>
      </c>
      <c r="G37" s="5"/>
      <c r="H37" s="14">
        <v>1.8E-5</v>
      </c>
      <c r="I37" s="8"/>
      <c r="J37" s="43">
        <v>4.5199999999999999E-6</v>
      </c>
      <c r="K37" s="8"/>
      <c r="L37" s="11">
        <v>2.61E-6</v>
      </c>
      <c r="M37" s="8"/>
      <c r="N37" s="43">
        <v>3.0800000000000001E-7</v>
      </c>
      <c r="O37" s="5"/>
      <c r="P37" s="220">
        <v>3</v>
      </c>
      <c r="Q37" s="4"/>
      <c r="R37" s="4"/>
      <c r="S37" s="4"/>
      <c r="T37" s="4"/>
      <c r="U37" s="4"/>
      <c r="V37" s="4"/>
      <c r="W37" s="4"/>
      <c r="X37" s="4"/>
      <c r="Y37" s="4"/>
      <c r="Z37" s="4"/>
      <c r="AA37" s="4"/>
      <c r="AB37" s="4"/>
      <c r="AC37" s="4"/>
      <c r="AD37" s="4"/>
      <c r="AE37" s="4"/>
      <c r="AF37" s="4"/>
    </row>
    <row r="38" spans="1:32" x14ac:dyDescent="0.25">
      <c r="A38" s="18" t="s">
        <v>29</v>
      </c>
      <c r="B38" s="23"/>
      <c r="C38" s="5" t="s">
        <v>61</v>
      </c>
      <c r="D38" s="5">
        <f>ROUND(55/2000/1000,6)</f>
        <v>2.8E-5</v>
      </c>
      <c r="E38" s="5"/>
      <c r="F38" s="10">
        <f>6.7/2000</f>
        <v>3.3500000000000001E-3</v>
      </c>
      <c r="G38" s="10"/>
      <c r="H38" s="11">
        <f>0.033/2000</f>
        <v>1.6500000000000001E-5</v>
      </c>
      <c r="I38" s="11"/>
      <c r="J38" s="5">
        <f>0.03/2000</f>
        <v>1.4999999999999999E-5</v>
      </c>
      <c r="K38" s="5"/>
      <c r="L38" s="9">
        <f>0.004/2000</f>
        <v>1.9999999999999999E-6</v>
      </c>
      <c r="M38" s="9"/>
      <c r="N38" s="42">
        <f>0.00000041/2000</f>
        <v>2.0499999999999999E-10</v>
      </c>
      <c r="O38" s="42"/>
      <c r="P38" s="220">
        <v>6</v>
      </c>
      <c r="Q38" s="21"/>
      <c r="R38" s="21"/>
      <c r="S38" s="21"/>
      <c r="T38" s="21"/>
      <c r="U38" s="21"/>
      <c r="V38" s="21"/>
      <c r="W38" s="21"/>
      <c r="X38" s="21"/>
      <c r="Y38" s="21"/>
      <c r="Z38" s="21"/>
      <c r="AA38" s="21"/>
      <c r="AB38" s="21"/>
      <c r="AC38" s="21"/>
      <c r="AD38" s="21"/>
      <c r="AE38" s="21"/>
      <c r="AF38" s="4"/>
    </row>
    <row r="39" spans="1:32" x14ac:dyDescent="0.25">
      <c r="A39" s="18" t="s">
        <v>30</v>
      </c>
      <c r="B39" s="23"/>
      <c r="C39" s="5" t="s">
        <v>61</v>
      </c>
      <c r="D39" s="43">
        <v>3.32E-2</v>
      </c>
      <c r="E39" s="5"/>
      <c r="F39" s="10">
        <v>1.94</v>
      </c>
      <c r="G39" s="5"/>
      <c r="H39" s="11">
        <v>3.2499999999999999E-3</v>
      </c>
      <c r="I39" s="5"/>
      <c r="J39" s="5">
        <v>4.0899999999999999E-3</v>
      </c>
      <c r="K39" s="5"/>
      <c r="L39" s="5">
        <v>4.3899999999999999E-4</v>
      </c>
      <c r="M39" s="5"/>
      <c r="N39" s="42">
        <v>6.41E-5</v>
      </c>
      <c r="O39" s="42"/>
      <c r="P39" s="220">
        <v>7</v>
      </c>
      <c r="Q39" s="21"/>
      <c r="R39" s="21"/>
      <c r="S39" s="21"/>
      <c r="T39" s="21"/>
      <c r="U39" s="21"/>
      <c r="V39" s="21"/>
      <c r="W39" s="21"/>
      <c r="X39" s="21"/>
      <c r="Y39" s="21"/>
      <c r="Z39" s="21"/>
      <c r="AA39" s="21"/>
      <c r="AB39" s="21"/>
      <c r="AC39" s="21"/>
      <c r="AD39" s="21"/>
      <c r="AE39" s="21"/>
      <c r="AF39" s="4"/>
    </row>
    <row r="40" spans="1:32" x14ac:dyDescent="0.25">
      <c r="A40" s="18" t="s">
        <v>31</v>
      </c>
      <c r="B40" s="23"/>
      <c r="C40" s="5" t="s">
        <v>32</v>
      </c>
      <c r="D40" s="12">
        <f>33.6/1000</f>
        <v>3.3600000000000005E-2</v>
      </c>
      <c r="E40" s="12"/>
      <c r="F40" s="13">
        <f>ROUND((19745+0.32*(1110+881+669))*2.2/10560+21*(39.7+0.32*(0.292+1.93+1.66))*2.2/10560,2)</f>
        <v>4.47</v>
      </c>
      <c r="G40" s="13"/>
      <c r="H40" s="5">
        <f>ROUND((67.6+0.32*(2.38+2.33+3.45))*2.2/10560,3)</f>
        <v>1.4999999999999999E-2</v>
      </c>
      <c r="I40" s="5"/>
      <c r="J40" s="5">
        <f>ROUND((144.69+0.32*(7.72+10.21+4.54))*2.2/10560,3)</f>
        <v>3.2000000000000001E-2</v>
      </c>
      <c r="K40" s="5"/>
      <c r="L40" s="5">
        <f>ROUND((3+0.32*(0.1+0+0+0))*2.2/10560,5)</f>
        <v>6.3000000000000003E-4</v>
      </c>
      <c r="M40" s="5"/>
      <c r="N40" s="42">
        <f>ROUND((0.00471+0.32*(0.000000566+0.017+0.0113))*2.2/10560,7)</f>
        <v>2.9000000000000002E-6</v>
      </c>
      <c r="O40" s="42"/>
      <c r="P40" s="220">
        <v>8</v>
      </c>
      <c r="Q40" s="21"/>
      <c r="R40" s="21"/>
      <c r="S40" s="21"/>
      <c r="T40" s="21"/>
      <c r="U40" s="21"/>
      <c r="V40" s="21"/>
      <c r="W40" s="21"/>
      <c r="X40" s="21"/>
      <c r="Y40" s="21"/>
      <c r="Z40" s="21"/>
      <c r="AA40" s="21"/>
      <c r="AB40" s="21"/>
      <c r="AC40" s="21"/>
      <c r="AD40" s="21"/>
      <c r="AE40" s="21"/>
      <c r="AF40" s="4"/>
    </row>
    <row r="41" spans="1:32" x14ac:dyDescent="0.25">
      <c r="A41" s="18" t="s">
        <v>33</v>
      </c>
      <c r="B41" s="23"/>
      <c r="C41" s="5" t="s">
        <v>61</v>
      </c>
      <c r="D41" s="5">
        <f>2.62*10^-2</f>
        <v>2.6200000000000001E-2</v>
      </c>
      <c r="E41" s="5"/>
      <c r="F41" s="5">
        <v>2.02</v>
      </c>
      <c r="G41" s="5"/>
      <c r="H41" s="5">
        <f>4*10^-3</f>
        <v>4.0000000000000001E-3</v>
      </c>
      <c r="I41" s="5"/>
      <c r="J41" s="5">
        <f>2.74*10^-3</f>
        <v>2.7400000000000002E-3</v>
      </c>
      <c r="K41" s="5"/>
      <c r="L41" s="5">
        <f>3.72*10^-4</f>
        <v>3.7200000000000004E-4</v>
      </c>
      <c r="M41" s="5"/>
      <c r="N41" s="42">
        <f>3.75*10^-4</f>
        <v>3.7500000000000001E-4</v>
      </c>
      <c r="O41" s="42"/>
      <c r="P41" s="220">
        <v>3</v>
      </c>
      <c r="Q41" s="21"/>
      <c r="R41" s="21"/>
      <c r="S41" s="21"/>
      <c r="T41" s="21"/>
      <c r="U41" s="21"/>
      <c r="V41" s="21"/>
      <c r="W41" s="21"/>
      <c r="X41" s="21"/>
      <c r="Y41" s="21"/>
      <c r="Z41" s="21"/>
      <c r="AA41" s="21"/>
      <c r="AB41" s="21"/>
      <c r="AC41" s="21"/>
      <c r="AD41" s="21"/>
      <c r="AE41" s="21"/>
      <c r="AF41" s="4"/>
    </row>
    <row r="42" spans="1:32" x14ac:dyDescent="0.25">
      <c r="A42" s="18" t="s">
        <v>332</v>
      </c>
      <c r="B42" s="23"/>
      <c r="C42" s="5" t="s">
        <v>61</v>
      </c>
      <c r="D42" s="5">
        <f>1.39*10^-2</f>
        <v>1.3899999999999999E-2</v>
      </c>
      <c r="E42" s="5"/>
      <c r="F42" s="5">
        <v>1.34</v>
      </c>
      <c r="G42" s="5" t="s">
        <v>333</v>
      </c>
      <c r="H42" s="5">
        <f>6.54*10^-3</f>
        <v>6.5399999999999998E-3</v>
      </c>
      <c r="I42" s="5"/>
      <c r="J42" s="5">
        <f>1.04*10^-2</f>
        <v>1.0400000000000001E-2</v>
      </c>
      <c r="K42" s="5"/>
      <c r="L42" s="5">
        <f>3.78*10^-3</f>
        <v>3.7799999999999999E-3</v>
      </c>
      <c r="M42" s="5"/>
      <c r="N42" s="42">
        <f>9.7*10^-4</f>
        <v>9.6999999999999994E-4</v>
      </c>
      <c r="O42" s="42"/>
      <c r="P42" s="220">
        <v>3</v>
      </c>
      <c r="Q42" s="21"/>
      <c r="R42" s="21"/>
      <c r="S42" s="21"/>
      <c r="T42" s="21"/>
      <c r="U42" s="21"/>
      <c r="V42" s="21"/>
      <c r="W42" s="21"/>
      <c r="X42" s="21"/>
      <c r="Y42" s="21"/>
      <c r="Z42" s="21"/>
      <c r="AA42" s="21"/>
      <c r="AB42" s="21"/>
      <c r="AC42" s="21"/>
      <c r="AD42" s="21"/>
      <c r="AE42" s="21"/>
      <c r="AF42" s="4"/>
    </row>
    <row r="43" spans="1:32" ht="16.5" x14ac:dyDescent="0.25">
      <c r="A43" s="18" t="s">
        <v>262</v>
      </c>
      <c r="B43" s="23"/>
      <c r="C43" s="5" t="s">
        <v>265</v>
      </c>
      <c r="D43" s="5">
        <v>0.217</v>
      </c>
      <c r="E43" s="5"/>
      <c r="F43" s="5">
        <v>19.5</v>
      </c>
      <c r="G43" s="5"/>
      <c r="H43" s="5">
        <v>9.7500000000000003E-2</v>
      </c>
      <c r="I43" s="5"/>
      <c r="J43" s="5">
        <v>0.154</v>
      </c>
      <c r="K43" s="5"/>
      <c r="L43" s="5">
        <v>5.7000000000000002E-2</v>
      </c>
      <c r="M43" s="5"/>
      <c r="N43" s="5">
        <v>1.41E-2</v>
      </c>
      <c r="O43" s="42"/>
      <c r="P43" s="220">
        <v>3</v>
      </c>
      <c r="Q43" s="21"/>
      <c r="R43" s="21"/>
      <c r="S43" s="21"/>
      <c r="T43" s="21"/>
      <c r="U43" s="21"/>
      <c r="V43" s="21"/>
      <c r="W43" s="21"/>
      <c r="X43" s="21"/>
      <c r="Y43" s="21"/>
      <c r="Z43" s="21"/>
      <c r="AA43" s="21"/>
      <c r="AB43" s="21"/>
      <c r="AC43" s="21"/>
      <c r="AD43" s="21"/>
      <c r="AE43" s="21"/>
      <c r="AF43" s="4"/>
    </row>
    <row r="44" spans="1:32" x14ac:dyDescent="0.25">
      <c r="A44" s="18" t="s">
        <v>263</v>
      </c>
      <c r="B44" s="23"/>
      <c r="C44" s="5" t="s">
        <v>61</v>
      </c>
      <c r="D44" s="5">
        <v>2.48E-5</v>
      </c>
      <c r="E44" s="5"/>
      <c r="F44" s="5">
        <v>2.3999999999999998E-3</v>
      </c>
      <c r="G44" s="5"/>
      <c r="H44" s="5">
        <v>1.8E-5</v>
      </c>
      <c r="I44" s="5"/>
      <c r="J44" s="43">
        <v>4.5199999999999999E-6</v>
      </c>
      <c r="K44" s="5"/>
      <c r="L44" s="43">
        <v>2.61E-6</v>
      </c>
      <c r="M44" s="5"/>
      <c r="N44" s="42">
        <v>3.0800000000000001E-7</v>
      </c>
      <c r="O44" s="42"/>
      <c r="P44" s="220">
        <v>3</v>
      </c>
      <c r="Q44" s="21"/>
      <c r="R44" s="21"/>
      <c r="S44" s="21"/>
      <c r="T44" s="21"/>
      <c r="U44" s="21"/>
      <c r="V44" s="21"/>
      <c r="W44" s="21"/>
      <c r="X44" s="21"/>
      <c r="Y44" s="21"/>
      <c r="Z44" s="21"/>
      <c r="AA44" s="21"/>
      <c r="AB44" s="21"/>
      <c r="AC44" s="21"/>
      <c r="AD44" s="21"/>
      <c r="AE44" s="21"/>
      <c r="AF44" s="4"/>
    </row>
    <row r="45" spans="1:32" x14ac:dyDescent="0.25">
      <c r="A45" s="18" t="s">
        <v>266</v>
      </c>
      <c r="B45" s="23"/>
      <c r="C45" s="5" t="s">
        <v>61</v>
      </c>
      <c r="D45" s="5">
        <v>2.48E-5</v>
      </c>
      <c r="E45" s="5"/>
      <c r="F45" s="5">
        <v>2.3999999999999998E-3</v>
      </c>
      <c r="G45" s="5"/>
      <c r="H45" s="5">
        <v>1.8E-5</v>
      </c>
      <c r="I45" s="5"/>
      <c r="J45" s="43">
        <v>4.5199999999999999E-6</v>
      </c>
      <c r="K45" s="5"/>
      <c r="L45" s="43">
        <v>2.61E-6</v>
      </c>
      <c r="M45" s="5"/>
      <c r="N45" s="42">
        <v>3.0800000000000001E-7</v>
      </c>
      <c r="O45" s="42"/>
      <c r="P45" s="220">
        <v>3</v>
      </c>
      <c r="Q45" s="21"/>
      <c r="R45" s="21"/>
      <c r="S45" s="21"/>
      <c r="T45" s="21"/>
      <c r="U45" s="21"/>
      <c r="V45" s="21"/>
      <c r="W45" s="21"/>
      <c r="X45" s="21"/>
      <c r="Y45" s="21"/>
      <c r="Z45" s="21"/>
      <c r="AA45" s="21"/>
      <c r="AB45" s="21"/>
      <c r="AC45" s="21"/>
      <c r="AD45" s="21"/>
      <c r="AE45" s="21"/>
      <c r="AF45" s="4"/>
    </row>
    <row r="46" spans="1:32" x14ac:dyDescent="0.25">
      <c r="A46" s="18" t="s">
        <v>34</v>
      </c>
      <c r="B46" s="23"/>
      <c r="C46" s="5" t="s">
        <v>61</v>
      </c>
      <c r="D46" s="12">
        <f>11.6/1000</f>
        <v>1.1599999999999999E-2</v>
      </c>
      <c r="E46" s="12"/>
      <c r="F46" s="5">
        <v>3.4</v>
      </c>
      <c r="G46" s="5"/>
      <c r="H46" s="5">
        <v>7.4999999999999997E-3</v>
      </c>
      <c r="I46" s="5"/>
      <c r="J46" s="5">
        <v>1.2E-2</v>
      </c>
      <c r="K46" s="5"/>
      <c r="L46" s="5">
        <v>4.4000000000000003E-3</v>
      </c>
      <c r="M46" s="5"/>
      <c r="N46" s="42">
        <v>1.44E-4</v>
      </c>
      <c r="O46" s="42"/>
      <c r="P46" s="220">
        <v>9</v>
      </c>
      <c r="Q46" s="21"/>
      <c r="R46" s="21"/>
      <c r="S46" s="21"/>
      <c r="T46" s="21"/>
      <c r="U46" s="21"/>
      <c r="V46" s="21"/>
      <c r="W46" s="21"/>
      <c r="X46" s="21"/>
      <c r="Y46" s="21"/>
      <c r="Z46" s="21"/>
      <c r="AA46" s="21"/>
      <c r="AB46" s="21"/>
      <c r="AC46" s="21"/>
      <c r="AD46" s="21"/>
      <c r="AE46" s="21"/>
      <c r="AF46" s="4"/>
    </row>
    <row r="47" spans="1:32" x14ac:dyDescent="0.25">
      <c r="A47" s="18" t="s">
        <v>35</v>
      </c>
      <c r="B47" s="23"/>
      <c r="C47" s="5" t="s">
        <v>61</v>
      </c>
      <c r="D47" s="5">
        <f>4.4/1000</f>
        <v>4.4000000000000003E-3</v>
      </c>
      <c r="E47" s="5"/>
      <c r="F47" s="13">
        <v>1.1000000000000001</v>
      </c>
      <c r="G47" s="13"/>
      <c r="H47" s="5">
        <v>1.4E-3</v>
      </c>
      <c r="I47" s="5"/>
      <c r="J47" s="5">
        <v>1.6999999999999999E-3</v>
      </c>
      <c r="K47" s="5"/>
      <c r="L47" s="5">
        <v>5.5999999999999995E-4</v>
      </c>
      <c r="M47" s="5"/>
      <c r="N47" s="42">
        <v>6.7000000000000002E-5</v>
      </c>
      <c r="O47" s="42"/>
      <c r="P47" s="220">
        <v>10</v>
      </c>
      <c r="Q47" s="21"/>
      <c r="R47" s="21"/>
      <c r="S47" s="21"/>
      <c r="T47" s="21"/>
      <c r="U47" s="21"/>
      <c r="V47" s="21"/>
      <c r="W47" s="21"/>
      <c r="X47" s="21"/>
      <c r="Y47" s="21"/>
      <c r="Z47" s="21"/>
      <c r="AA47" s="21"/>
      <c r="AB47" s="21"/>
      <c r="AC47" s="21"/>
      <c r="AD47" s="21"/>
      <c r="AE47" s="21"/>
      <c r="AF47" s="4"/>
    </row>
    <row r="48" spans="1:32" x14ac:dyDescent="0.25">
      <c r="A48" s="18" t="s">
        <v>36</v>
      </c>
      <c r="B48" s="23"/>
      <c r="C48" s="5" t="s">
        <v>61</v>
      </c>
      <c r="D48" s="12">
        <f>AVERAGE(D39,D41,D46,D47)</f>
        <v>1.8850000000000002E-2</v>
      </c>
      <c r="E48" s="12"/>
      <c r="F48" s="10">
        <f>AVERAGE(F39,F41,F46,F47)</f>
        <v>2.1149999999999998</v>
      </c>
      <c r="G48" s="5"/>
      <c r="H48" s="10">
        <f>AVERAGE(H39,H41,H46,H47)</f>
        <v>4.0374999999999994E-3</v>
      </c>
      <c r="I48" s="10"/>
      <c r="J48" s="10">
        <f>AVERAGE(J39,J41,J46,J47)</f>
        <v>5.1324999999999999E-3</v>
      </c>
      <c r="K48" s="10"/>
      <c r="L48" s="10">
        <f>AVERAGE(L39,L41,L46,L47)</f>
        <v>1.44275E-3</v>
      </c>
      <c r="M48" s="10"/>
      <c r="N48" s="42">
        <f>AVERAGE(N39,N41,N46,N47)</f>
        <v>1.6252500000000001E-4</v>
      </c>
      <c r="O48" s="42"/>
      <c r="P48" s="220">
        <v>11</v>
      </c>
      <c r="Q48" s="21"/>
      <c r="R48" s="21"/>
      <c r="S48" s="21"/>
      <c r="T48" s="21"/>
      <c r="U48" s="21"/>
      <c r="V48" s="21"/>
      <c r="W48" s="21"/>
      <c r="X48" s="21"/>
      <c r="Y48" s="21"/>
      <c r="Z48" s="21"/>
      <c r="AA48" s="21"/>
      <c r="AB48" s="21"/>
      <c r="AC48" s="21"/>
      <c r="AD48" s="21"/>
      <c r="AE48" s="21"/>
      <c r="AF48" s="4"/>
    </row>
    <row r="49" spans="1:32" x14ac:dyDescent="0.25">
      <c r="A49" s="18" t="s">
        <v>37</v>
      </c>
      <c r="B49" s="23"/>
      <c r="C49" s="5" t="s">
        <v>61</v>
      </c>
      <c r="D49" s="5">
        <f>D38</f>
        <v>2.8E-5</v>
      </c>
      <c r="E49" s="5"/>
      <c r="F49" s="5">
        <f>F38</f>
        <v>3.3500000000000001E-3</v>
      </c>
      <c r="G49" s="5"/>
      <c r="H49" s="11">
        <f>H38</f>
        <v>1.6500000000000001E-5</v>
      </c>
      <c r="I49" s="11"/>
      <c r="J49" s="5">
        <f>J38</f>
        <v>1.4999999999999999E-5</v>
      </c>
      <c r="K49" s="5"/>
      <c r="L49" s="5">
        <f>L38</f>
        <v>1.9999999999999999E-6</v>
      </c>
      <c r="M49" s="5"/>
      <c r="N49" s="43">
        <f>N38</f>
        <v>2.0499999999999999E-10</v>
      </c>
      <c r="O49" s="42"/>
      <c r="P49" s="220">
        <v>12</v>
      </c>
      <c r="Q49" s="21"/>
      <c r="R49" s="21"/>
      <c r="S49" s="21"/>
      <c r="T49" s="21"/>
      <c r="U49" s="21"/>
      <c r="V49" s="21"/>
      <c r="W49" s="21"/>
      <c r="X49" s="21"/>
      <c r="Y49" s="21"/>
      <c r="Z49" s="21"/>
      <c r="AA49" s="21"/>
      <c r="AB49" s="21"/>
      <c r="AC49" s="21"/>
      <c r="AD49" s="21"/>
      <c r="AE49" s="21"/>
      <c r="AF49" s="4"/>
    </row>
    <row r="50" spans="1:32" x14ac:dyDescent="0.25">
      <c r="A50" s="18"/>
      <c r="B50" s="23"/>
      <c r="C50" s="5"/>
      <c r="D50" s="5"/>
      <c r="E50" s="5"/>
      <c r="F50" s="13"/>
      <c r="G50" s="13"/>
      <c r="H50" s="5"/>
      <c r="I50" s="5"/>
      <c r="J50" s="5"/>
      <c r="K50" s="5"/>
      <c r="L50" s="5"/>
      <c r="M50" s="5"/>
      <c r="N50" s="5"/>
      <c r="O50" s="5"/>
      <c r="P50" s="5"/>
      <c r="Q50" s="4"/>
      <c r="R50" s="4"/>
      <c r="S50" s="4"/>
      <c r="T50" s="4"/>
      <c r="U50" s="4"/>
      <c r="V50" s="4"/>
      <c r="W50" s="4"/>
      <c r="X50" s="4"/>
      <c r="Y50" s="4"/>
      <c r="Z50" s="4"/>
      <c r="AA50" s="4"/>
      <c r="AB50" s="4"/>
      <c r="AC50" s="4"/>
      <c r="AD50" s="4"/>
      <c r="AE50" s="4"/>
      <c r="AF50" s="4"/>
    </row>
    <row r="51" spans="1:32" x14ac:dyDescent="0.25">
      <c r="A51" s="24" t="s">
        <v>38</v>
      </c>
      <c r="B51" s="23"/>
      <c r="C51" s="5"/>
      <c r="D51" s="5"/>
      <c r="E51" s="5"/>
      <c r="F51" s="13"/>
      <c r="G51" s="13"/>
      <c r="H51" s="5"/>
      <c r="I51" s="5"/>
      <c r="J51" s="5"/>
      <c r="K51" s="5"/>
      <c r="L51" s="5"/>
      <c r="M51" s="5"/>
      <c r="N51" s="5"/>
      <c r="O51" s="5"/>
      <c r="P51" s="5"/>
      <c r="Q51" s="4"/>
      <c r="R51" s="4"/>
      <c r="S51" s="4"/>
      <c r="T51" s="4"/>
      <c r="U51" s="4"/>
      <c r="V51" s="4"/>
      <c r="W51" s="4"/>
      <c r="X51" s="4"/>
      <c r="Y51" s="4"/>
      <c r="Z51" s="4"/>
      <c r="AA51" s="4"/>
      <c r="AB51" s="4"/>
      <c r="AC51" s="4"/>
      <c r="AD51" s="4"/>
      <c r="AE51" s="4"/>
      <c r="AF51" s="4"/>
    </row>
    <row r="52" spans="1:32" x14ac:dyDescent="0.25">
      <c r="A52" s="18" t="s">
        <v>39</v>
      </c>
      <c r="B52" s="23"/>
      <c r="C52" s="5" t="s">
        <v>61</v>
      </c>
      <c r="D52" s="5">
        <v>2.5000000000000001E-3</v>
      </c>
      <c r="E52" s="5"/>
      <c r="F52" s="5">
        <v>3.1E-2</v>
      </c>
      <c r="G52" s="5"/>
      <c r="H52" s="5">
        <v>6.2000000000000003E-5</v>
      </c>
      <c r="I52" s="5"/>
      <c r="J52" s="5">
        <v>3.3000000000000003E-5</v>
      </c>
      <c r="K52" s="5"/>
      <c r="L52" s="5">
        <v>1.9999999999999999E-6</v>
      </c>
      <c r="M52" s="5"/>
      <c r="N52" s="5" t="s">
        <v>60</v>
      </c>
      <c r="O52" s="5"/>
      <c r="P52" s="221">
        <v>13</v>
      </c>
      <c r="Q52" s="4"/>
      <c r="R52" s="4"/>
      <c r="S52" s="4"/>
      <c r="T52" s="4"/>
      <c r="U52" s="4"/>
      <c r="V52" s="4"/>
      <c r="W52" s="4"/>
      <c r="X52" s="4"/>
      <c r="Y52" s="4"/>
      <c r="Z52" s="4"/>
      <c r="AA52" s="4"/>
      <c r="AB52" s="4"/>
      <c r="AC52" s="4"/>
      <c r="AD52" s="4"/>
      <c r="AE52" s="4"/>
      <c r="AF52" s="4"/>
    </row>
    <row r="53" spans="1:32" x14ac:dyDescent="0.25">
      <c r="A53" s="18" t="s">
        <v>40</v>
      </c>
      <c r="B53" s="23"/>
      <c r="C53" s="5" t="s">
        <v>61</v>
      </c>
      <c r="D53" s="5">
        <v>7.7000000000000002E-3</v>
      </c>
      <c r="E53" s="5"/>
      <c r="F53" s="5">
        <v>3.44</v>
      </c>
      <c r="G53" s="5"/>
      <c r="H53" s="5">
        <v>6.6E-3</v>
      </c>
      <c r="I53" s="5"/>
      <c r="J53" s="5">
        <v>1.9E-3</v>
      </c>
      <c r="K53" s="5"/>
      <c r="L53" s="5">
        <v>3.3000000000000003E-5</v>
      </c>
      <c r="M53" s="5"/>
      <c r="N53" s="5" t="s">
        <v>60</v>
      </c>
      <c r="O53" s="5"/>
      <c r="P53" s="221">
        <v>14</v>
      </c>
      <c r="Q53" s="4"/>
      <c r="R53" s="4"/>
      <c r="S53" s="4"/>
      <c r="T53" s="4"/>
      <c r="U53" s="4"/>
      <c r="V53" s="4"/>
      <c r="W53" s="4"/>
      <c r="X53" s="4"/>
      <c r="Y53" s="4"/>
      <c r="Z53" s="4"/>
      <c r="AA53" s="4"/>
      <c r="AB53" s="4"/>
      <c r="AC53" s="4"/>
      <c r="AD53" s="4"/>
      <c r="AE53" s="4"/>
      <c r="AF53" s="4"/>
    </row>
    <row r="54" spans="1:32" x14ac:dyDescent="0.25">
      <c r="A54" s="18" t="s">
        <v>253</v>
      </c>
      <c r="B54" s="23"/>
      <c r="C54" s="5" t="s">
        <v>61</v>
      </c>
      <c r="D54" s="5">
        <v>3.56E-2</v>
      </c>
      <c r="E54" s="5"/>
      <c r="F54" s="5">
        <v>4.82</v>
      </c>
      <c r="G54" s="5"/>
      <c r="H54" s="5">
        <v>7.9299999999999995E-2</v>
      </c>
      <c r="I54" s="5"/>
      <c r="J54" s="5">
        <v>0.128</v>
      </c>
      <c r="K54" s="5"/>
      <c r="L54" s="5">
        <v>9.8700000000000003E-4</v>
      </c>
      <c r="M54" s="5"/>
      <c r="N54" s="5">
        <v>6.5700000000000003E-4</v>
      </c>
      <c r="O54" s="5"/>
      <c r="P54" s="221">
        <v>3</v>
      </c>
      <c r="Q54" s="4"/>
      <c r="R54" s="4"/>
      <c r="S54" s="4"/>
      <c r="T54" s="4"/>
      <c r="U54" s="4"/>
      <c r="V54" s="4"/>
      <c r="W54" s="4"/>
      <c r="X54" s="4"/>
      <c r="Y54" s="4"/>
      <c r="Z54" s="4"/>
      <c r="AA54" s="4"/>
      <c r="AB54" s="4"/>
      <c r="AC54" s="4"/>
      <c r="AD54" s="4"/>
      <c r="AE54" s="4"/>
      <c r="AF54" s="4"/>
    </row>
    <row r="55" spans="1:32" x14ac:dyDescent="0.25">
      <c r="A55" s="18" t="s">
        <v>254</v>
      </c>
      <c r="B55" s="23"/>
      <c r="C55" s="5" t="s">
        <v>61</v>
      </c>
      <c r="D55" s="5">
        <v>8.7299999999999999E-3</v>
      </c>
      <c r="E55" s="5"/>
      <c r="F55" s="5">
        <v>1.7</v>
      </c>
      <c r="G55" s="5"/>
      <c r="H55" s="5">
        <v>7.3299999999999997E-3</v>
      </c>
      <c r="I55" s="5"/>
      <c r="J55" s="5">
        <v>1.29E-2</v>
      </c>
      <c r="K55" s="5"/>
      <c r="L55" s="5">
        <v>8.8599999999999996E-4</v>
      </c>
      <c r="M55" s="5"/>
      <c r="N55" s="5">
        <v>6.7100000000000005E-4</v>
      </c>
      <c r="O55" s="5"/>
      <c r="P55" s="221">
        <v>3</v>
      </c>
      <c r="Q55" s="4"/>
      <c r="R55" s="4"/>
      <c r="S55" s="4"/>
      <c r="T55" s="4"/>
      <c r="U55" s="4"/>
      <c r="V55" s="4"/>
      <c r="W55" s="4"/>
      <c r="X55" s="4"/>
      <c r="Y55" s="4"/>
      <c r="Z55" s="4"/>
      <c r="AA55" s="4"/>
      <c r="AB55" s="4"/>
      <c r="AC55" s="4"/>
      <c r="AD55" s="4"/>
      <c r="AE55" s="4"/>
      <c r="AF55" s="4"/>
    </row>
    <row r="56" spans="1:32" x14ac:dyDescent="0.25">
      <c r="A56" s="18" t="s">
        <v>257</v>
      </c>
      <c r="B56" s="23"/>
      <c r="C56" s="5" t="s">
        <v>61</v>
      </c>
      <c r="D56" s="5">
        <v>9.7900000000000001E-3</v>
      </c>
      <c r="E56" s="5"/>
      <c r="F56" s="5">
        <v>1.19</v>
      </c>
      <c r="G56" s="5"/>
      <c r="H56" s="5">
        <v>1.42E-3</v>
      </c>
      <c r="I56" s="5"/>
      <c r="J56" s="5">
        <v>2.3999999999999998E-3</v>
      </c>
      <c r="K56" s="5"/>
      <c r="L56" s="5">
        <v>3.0800000000000001E-4</v>
      </c>
      <c r="M56" s="5"/>
      <c r="N56" s="43">
        <v>6.2899999999999997E-5</v>
      </c>
      <c r="O56" s="5"/>
      <c r="P56" s="221">
        <v>3</v>
      </c>
      <c r="Q56" s="4"/>
      <c r="R56" s="4"/>
      <c r="S56" s="4"/>
      <c r="T56" s="4"/>
      <c r="U56" s="4"/>
      <c r="V56" s="4"/>
      <c r="W56" s="4"/>
      <c r="X56" s="4"/>
      <c r="Y56" s="4"/>
      <c r="Z56" s="4"/>
      <c r="AA56" s="4"/>
      <c r="AB56" s="4"/>
      <c r="AC56" s="4"/>
      <c r="AD56" s="4"/>
      <c r="AE56" s="4"/>
      <c r="AF56" s="4"/>
    </row>
    <row r="57" spans="1:32" x14ac:dyDescent="0.25">
      <c r="A57" s="18" t="s">
        <v>258</v>
      </c>
      <c r="B57" s="23"/>
      <c r="C57" s="5" t="s">
        <v>61</v>
      </c>
      <c r="D57" s="5">
        <v>1.47E-3</v>
      </c>
      <c r="E57" s="5"/>
      <c r="F57" s="5">
        <v>0.16700000000000001</v>
      </c>
      <c r="G57" s="5"/>
      <c r="H57" s="5">
        <v>3.1599999999999998E-4</v>
      </c>
      <c r="I57" s="5"/>
      <c r="J57" s="5">
        <v>5.8900000000000001E-4</v>
      </c>
      <c r="K57" s="5"/>
      <c r="L57" s="5">
        <v>1.03E-4</v>
      </c>
      <c r="M57" s="5"/>
      <c r="N57" s="43">
        <v>2.3E-5</v>
      </c>
      <c r="O57" s="5"/>
      <c r="P57" s="221">
        <v>3</v>
      </c>
      <c r="Q57" s="4"/>
      <c r="R57" s="4"/>
      <c r="S57" s="4"/>
      <c r="T57" s="4"/>
      <c r="U57" s="4"/>
      <c r="V57" s="4"/>
      <c r="W57" s="4"/>
      <c r="X57" s="4"/>
      <c r="Y57" s="4"/>
      <c r="Z57" s="4"/>
      <c r="AA57" s="4"/>
      <c r="AB57" s="4"/>
      <c r="AC57" s="4"/>
      <c r="AD57" s="4"/>
      <c r="AE57" s="4"/>
      <c r="AF57" s="4"/>
    </row>
    <row r="58" spans="1:32" x14ac:dyDescent="0.25">
      <c r="A58" s="18" t="s">
        <v>259</v>
      </c>
      <c r="B58" s="23"/>
      <c r="C58" s="5" t="s">
        <v>61</v>
      </c>
      <c r="D58" s="5">
        <v>2.0600000000000002E-3</v>
      </c>
      <c r="E58" s="5"/>
      <c r="F58" s="5">
        <v>0.76200000000000001</v>
      </c>
      <c r="G58" s="5"/>
      <c r="H58" s="5">
        <v>5.13E-4</v>
      </c>
      <c r="I58" s="5"/>
      <c r="J58" s="5">
        <v>3.5799999999999997E-4</v>
      </c>
      <c r="K58" s="5"/>
      <c r="L58" s="5">
        <v>1.2999999999999999E-4</v>
      </c>
      <c r="M58" s="5"/>
      <c r="N58" s="43">
        <v>6.5699999999999998E-6</v>
      </c>
      <c r="O58" s="5"/>
      <c r="P58" s="221">
        <v>3</v>
      </c>
      <c r="Q58" s="4"/>
      <c r="R58" s="4"/>
      <c r="S58" s="4"/>
      <c r="T58" s="4"/>
      <c r="U58" s="4"/>
      <c r="V58" s="4"/>
      <c r="W58" s="4"/>
      <c r="X58" s="4"/>
      <c r="Y58" s="4"/>
      <c r="Z58" s="4"/>
      <c r="AA58" s="4"/>
      <c r="AB58" s="4"/>
      <c r="AC58" s="4"/>
      <c r="AD58" s="4"/>
      <c r="AE58" s="4"/>
      <c r="AF58" s="4"/>
    </row>
    <row r="59" spans="1:32" x14ac:dyDescent="0.25">
      <c r="A59" s="18" t="s">
        <v>41</v>
      </c>
      <c r="B59" s="23"/>
      <c r="C59" s="5" t="s">
        <v>61</v>
      </c>
      <c r="D59" s="5">
        <v>4.4000000000000003E-3</v>
      </c>
      <c r="E59" s="5"/>
      <c r="F59" s="5">
        <v>0.48</v>
      </c>
      <c r="G59" s="5"/>
      <c r="H59" s="5">
        <v>1.1000000000000001E-3</v>
      </c>
      <c r="I59" s="5"/>
      <c r="J59" s="5">
        <v>2.4000000000000001E-4</v>
      </c>
      <c r="K59" s="5"/>
      <c r="L59" s="5">
        <v>4.0999999999999997E-6</v>
      </c>
      <c r="M59" s="5"/>
      <c r="N59" s="5" t="s">
        <v>60</v>
      </c>
      <c r="O59" s="5"/>
      <c r="P59" s="221">
        <v>15</v>
      </c>
      <c r="Q59" s="4"/>
      <c r="R59" s="4"/>
      <c r="S59" s="4"/>
      <c r="T59" s="4"/>
      <c r="U59" s="4"/>
      <c r="V59" s="4"/>
      <c r="W59" s="4"/>
      <c r="X59" s="4"/>
      <c r="Y59" s="4"/>
      <c r="Z59" s="4"/>
      <c r="AA59" s="4"/>
      <c r="AB59" s="4"/>
      <c r="AC59" s="4"/>
      <c r="AD59" s="4"/>
      <c r="AE59" s="4"/>
      <c r="AF59" s="4"/>
    </row>
    <row r="60" spans="1:32" x14ac:dyDescent="0.25">
      <c r="A60" s="18" t="s">
        <v>260</v>
      </c>
      <c r="B60" s="23"/>
      <c r="C60" s="5" t="s">
        <v>61</v>
      </c>
      <c r="D60" s="5">
        <v>6.7000000000000002E-3</v>
      </c>
      <c r="E60" s="5"/>
      <c r="F60" s="5">
        <v>0.88200000000000001</v>
      </c>
      <c r="G60" s="5"/>
      <c r="H60" s="5">
        <v>2.82E-3</v>
      </c>
      <c r="I60" s="5"/>
      <c r="J60" s="5">
        <v>2.9399999999999999E-2</v>
      </c>
      <c r="K60" s="5"/>
      <c r="L60" s="5">
        <v>1.7099999999999999E-3</v>
      </c>
      <c r="M60" s="5"/>
      <c r="N60" s="5">
        <v>1.63E-4</v>
      </c>
      <c r="O60" s="5"/>
      <c r="P60" s="221">
        <v>3</v>
      </c>
      <c r="Q60" s="4"/>
      <c r="R60" s="4"/>
      <c r="S60" s="4"/>
      <c r="T60" s="4"/>
      <c r="U60" s="4"/>
      <c r="V60" s="4"/>
      <c r="W60" s="4"/>
      <c r="X60" s="4"/>
      <c r="Y60" s="4"/>
      <c r="Z60" s="4"/>
      <c r="AA60" s="4"/>
      <c r="AB60" s="4"/>
      <c r="AC60" s="4"/>
      <c r="AD60" s="4"/>
      <c r="AE60" s="4"/>
      <c r="AF60" s="4"/>
    </row>
    <row r="61" spans="1:32" x14ac:dyDescent="0.25">
      <c r="A61" s="18" t="s">
        <v>261</v>
      </c>
      <c r="B61" s="23"/>
      <c r="C61" s="5" t="s">
        <v>61</v>
      </c>
      <c r="D61" s="5">
        <v>9.8099999999999993E-3</v>
      </c>
      <c r="E61" s="5"/>
      <c r="F61" s="5">
        <v>1.1599999999999999</v>
      </c>
      <c r="G61" s="5"/>
      <c r="H61" s="5">
        <v>2.3400000000000001E-3</v>
      </c>
      <c r="I61" s="5"/>
      <c r="J61" s="5">
        <v>3.2000000000000002E-3</v>
      </c>
      <c r="K61" s="5"/>
      <c r="L61" s="5">
        <v>4.2200000000000001E-4</v>
      </c>
      <c r="M61" s="5"/>
      <c r="N61" s="5">
        <v>1.22E-4</v>
      </c>
      <c r="O61" s="5"/>
      <c r="P61" s="221">
        <v>3</v>
      </c>
      <c r="Q61" s="4"/>
      <c r="R61" s="4"/>
      <c r="S61" s="4"/>
      <c r="T61" s="4"/>
      <c r="U61" s="4"/>
      <c r="V61" s="4"/>
      <c r="W61" s="4"/>
      <c r="X61" s="4"/>
      <c r="Y61" s="4"/>
      <c r="Z61" s="4"/>
      <c r="AA61" s="4"/>
      <c r="AB61" s="4"/>
      <c r="AC61" s="4"/>
      <c r="AD61" s="4"/>
      <c r="AE61" s="4"/>
      <c r="AF61" s="4"/>
    </row>
    <row r="62" spans="1:32" x14ac:dyDescent="0.25">
      <c r="A62" s="18" t="s">
        <v>267</v>
      </c>
      <c r="B62" s="23"/>
      <c r="C62" s="5" t="s">
        <v>61</v>
      </c>
      <c r="D62" s="5">
        <v>9.7699999999999992E-3</v>
      </c>
      <c r="E62" s="5"/>
      <c r="F62" s="5">
        <v>1.0900000000000001</v>
      </c>
      <c r="G62" s="5"/>
      <c r="H62" s="5">
        <v>1.9400000000000001E-3</v>
      </c>
      <c r="I62" s="5"/>
      <c r="J62" s="5">
        <v>3.5200000000000001E-3</v>
      </c>
      <c r="K62" s="5"/>
      <c r="L62" s="5">
        <v>4.0299999999999998E-4</v>
      </c>
      <c r="M62" s="5"/>
      <c r="N62" s="5">
        <v>1.2899999999999999E-4</v>
      </c>
      <c r="O62" s="5"/>
      <c r="P62" s="221">
        <v>3</v>
      </c>
      <c r="Q62" s="4"/>
      <c r="R62" s="4"/>
      <c r="S62" s="4"/>
      <c r="T62" s="4"/>
      <c r="U62" s="4"/>
      <c r="V62" s="4"/>
      <c r="W62" s="4"/>
      <c r="X62" s="4"/>
      <c r="Y62" s="4"/>
      <c r="Z62" s="4"/>
      <c r="AA62" s="4"/>
      <c r="AB62" s="4"/>
      <c r="AC62" s="4"/>
      <c r="AD62" s="4"/>
      <c r="AE62" s="4"/>
      <c r="AF62" s="4"/>
    </row>
    <row r="63" spans="1:32" x14ac:dyDescent="0.25">
      <c r="A63" s="18" t="s">
        <v>124</v>
      </c>
      <c r="B63" s="23"/>
      <c r="C63" s="5" t="s">
        <v>61</v>
      </c>
      <c r="D63" s="5">
        <v>1.4999999999999999E-2</v>
      </c>
      <c r="E63" s="5"/>
      <c r="F63" s="13">
        <v>1.67</v>
      </c>
      <c r="G63" s="13"/>
      <c r="H63" s="5">
        <v>3.0000000000000001E-3</v>
      </c>
      <c r="I63" s="5"/>
      <c r="J63" s="5">
        <v>6.4999999999999997E-3</v>
      </c>
      <c r="K63" s="5"/>
      <c r="L63" s="5">
        <v>6.0999999999999997E-4</v>
      </c>
      <c r="M63" s="5"/>
      <c r="N63" s="42">
        <v>1.5999999999999999E-5</v>
      </c>
      <c r="O63" s="42"/>
      <c r="P63" s="221">
        <v>16</v>
      </c>
      <c r="Q63" s="21"/>
      <c r="R63" s="21"/>
      <c r="S63" s="21"/>
      <c r="T63" s="21"/>
      <c r="U63" s="21"/>
      <c r="V63" s="21"/>
      <c r="W63" s="21"/>
      <c r="X63" s="21"/>
      <c r="Y63" s="21"/>
      <c r="Z63" s="21"/>
      <c r="AA63" s="21"/>
      <c r="AB63" s="21"/>
      <c r="AC63" s="21"/>
      <c r="AD63" s="21"/>
      <c r="AE63" s="21"/>
      <c r="AF63" s="4"/>
    </row>
    <row r="64" spans="1:32" x14ac:dyDescent="0.25">
      <c r="A64" s="18"/>
      <c r="B64" s="23"/>
      <c r="C64" s="5"/>
      <c r="D64" s="5"/>
      <c r="E64" s="5"/>
      <c r="F64" s="13"/>
      <c r="G64" s="13"/>
      <c r="H64" s="5"/>
      <c r="I64" s="5"/>
      <c r="J64" s="5"/>
      <c r="K64" s="5"/>
      <c r="L64" s="5"/>
      <c r="M64" s="5"/>
      <c r="N64" s="42"/>
      <c r="O64" s="5"/>
      <c r="P64" s="5"/>
      <c r="Q64" s="4"/>
      <c r="R64" s="4"/>
      <c r="S64" s="4"/>
      <c r="T64" s="4"/>
      <c r="U64" s="4"/>
      <c r="V64" s="4"/>
      <c r="W64" s="4"/>
      <c r="X64" s="4"/>
      <c r="Y64" s="4"/>
      <c r="Z64" s="4"/>
      <c r="AA64" s="4"/>
      <c r="AB64" s="4"/>
      <c r="AC64" s="4"/>
      <c r="AD64" s="4"/>
      <c r="AE64" s="4"/>
      <c r="AF64" s="4"/>
    </row>
    <row r="65" spans="1:32" x14ac:dyDescent="0.25">
      <c r="A65" s="24" t="s">
        <v>42</v>
      </c>
      <c r="B65" s="23"/>
      <c r="C65" s="5"/>
      <c r="D65" s="5"/>
      <c r="E65" s="5"/>
      <c r="F65" s="5"/>
      <c r="G65" s="5"/>
      <c r="H65" s="5"/>
      <c r="I65" s="5"/>
      <c r="J65" s="5"/>
      <c r="K65" s="5"/>
      <c r="L65" s="5"/>
      <c r="M65" s="5"/>
      <c r="N65" s="5"/>
      <c r="O65" s="5"/>
      <c r="P65" s="5"/>
      <c r="Q65" s="4"/>
      <c r="R65" s="4"/>
      <c r="S65" s="4"/>
      <c r="T65" s="4"/>
      <c r="U65" s="4"/>
      <c r="V65" s="4"/>
      <c r="W65" s="4"/>
      <c r="X65" s="4"/>
      <c r="Y65" s="4"/>
      <c r="Z65" s="4"/>
      <c r="AA65" s="4"/>
      <c r="AB65" s="4"/>
      <c r="AC65" s="4"/>
      <c r="AD65" s="4"/>
      <c r="AE65" s="4"/>
      <c r="AF65" s="4"/>
    </row>
    <row r="66" spans="1:32" x14ac:dyDescent="0.25">
      <c r="A66" s="18" t="s">
        <v>43</v>
      </c>
      <c r="B66" s="23"/>
      <c r="C66" s="5" t="s">
        <v>17</v>
      </c>
      <c r="D66" s="5">
        <v>2.9000000000000001E-2</v>
      </c>
      <c r="E66" s="5"/>
      <c r="F66" s="5">
        <v>-16.8</v>
      </c>
      <c r="G66" s="5"/>
      <c r="H66" s="5">
        <v>1.7999999999999999E-2</v>
      </c>
      <c r="I66" s="5"/>
      <c r="J66" s="5">
        <v>3.3000000000000002E-2</v>
      </c>
      <c r="K66" s="5"/>
      <c r="L66" s="5">
        <v>8.1999999999999998E-4</v>
      </c>
      <c r="M66" s="5"/>
      <c r="N66" s="5" t="s">
        <v>60</v>
      </c>
      <c r="O66" s="5"/>
      <c r="P66" s="221">
        <v>1</v>
      </c>
      <c r="Q66" s="4"/>
      <c r="R66" s="4"/>
      <c r="S66" s="4"/>
      <c r="T66" s="4"/>
      <c r="U66" s="4"/>
      <c r="V66" s="4"/>
      <c r="W66" s="4"/>
      <c r="X66" s="4"/>
      <c r="Y66" s="4"/>
      <c r="Z66" s="4"/>
      <c r="AA66" s="4"/>
      <c r="AB66" s="4"/>
      <c r="AC66" s="4"/>
      <c r="AD66" s="4"/>
      <c r="AE66" s="4"/>
      <c r="AF66" s="4"/>
    </row>
    <row r="67" spans="1:32" x14ac:dyDescent="0.25">
      <c r="A67" s="18" t="s">
        <v>44</v>
      </c>
      <c r="B67" s="23"/>
      <c r="C67" s="5" t="s">
        <v>17</v>
      </c>
      <c r="D67" s="12">
        <v>1.6999999999999987E-2</v>
      </c>
      <c r="E67" s="12"/>
      <c r="F67" s="5">
        <v>3.02</v>
      </c>
      <c r="G67" s="5"/>
      <c r="H67" s="5">
        <v>5.1000000000000004E-3</v>
      </c>
      <c r="I67" s="5"/>
      <c r="J67" s="5">
        <v>6.1999999999999998E-3</v>
      </c>
      <c r="K67" s="5"/>
      <c r="L67" s="5">
        <v>1.6999999999999999E-3</v>
      </c>
      <c r="M67" s="5"/>
      <c r="N67" s="42">
        <v>1.1000000000000001E-3</v>
      </c>
      <c r="O67" s="42"/>
      <c r="P67" s="221">
        <v>17</v>
      </c>
      <c r="Q67" s="21"/>
      <c r="R67" s="21"/>
      <c r="S67" s="21"/>
      <c r="T67" s="21"/>
      <c r="U67" s="21"/>
      <c r="V67" s="21"/>
      <c r="W67" s="21"/>
      <c r="X67" s="21"/>
      <c r="Y67" s="21"/>
      <c r="Z67" s="21"/>
      <c r="AA67" s="21"/>
      <c r="AB67" s="21"/>
      <c r="AC67" s="21"/>
      <c r="AD67" s="21"/>
      <c r="AE67" s="21"/>
      <c r="AF67" s="4"/>
    </row>
    <row r="68" spans="1:32" x14ac:dyDescent="0.25">
      <c r="A68" s="18" t="s">
        <v>45</v>
      </c>
      <c r="B68" s="23"/>
      <c r="C68" s="5" t="s">
        <v>17</v>
      </c>
      <c r="D68" s="5">
        <v>3.3000000000000002E-2</v>
      </c>
      <c r="E68" s="5"/>
      <c r="F68" s="5">
        <v>2.8</v>
      </c>
      <c r="G68" s="5"/>
      <c r="H68" s="5">
        <v>4.5999999999999999E-3</v>
      </c>
      <c r="I68" s="5"/>
      <c r="J68" s="5">
        <v>5.0000000000000001E-3</v>
      </c>
      <c r="K68" s="5"/>
      <c r="L68" s="5">
        <v>1.5E-3</v>
      </c>
      <c r="M68" s="5"/>
      <c r="N68" s="42">
        <v>1E-3</v>
      </c>
      <c r="O68" s="42"/>
      <c r="P68" s="221">
        <v>18</v>
      </c>
      <c r="Q68" s="21"/>
      <c r="R68" s="21"/>
      <c r="S68" s="21"/>
      <c r="T68" s="21"/>
      <c r="U68" s="21"/>
      <c r="V68" s="21"/>
      <c r="W68" s="21"/>
      <c r="X68" s="21"/>
      <c r="Y68" s="21"/>
      <c r="Z68" s="21"/>
      <c r="AA68" s="21"/>
      <c r="AB68" s="21"/>
      <c r="AC68" s="21"/>
      <c r="AD68" s="21"/>
      <c r="AE68" s="21"/>
      <c r="AF68" s="4"/>
    </row>
    <row r="69" spans="1:32" x14ac:dyDescent="0.25">
      <c r="A69" s="18" t="s">
        <v>269</v>
      </c>
      <c r="B69" s="23"/>
      <c r="C69" s="5" t="s">
        <v>17</v>
      </c>
      <c r="D69" s="5">
        <v>8.7999999999999995E-2</v>
      </c>
      <c r="E69" s="5"/>
      <c r="F69" s="5">
        <v>1.47</v>
      </c>
      <c r="G69" s="5"/>
      <c r="H69" s="5">
        <v>1.6000000000000001E-3</v>
      </c>
      <c r="I69" s="5"/>
      <c r="J69" s="5">
        <v>2.3999999999999998E-3</v>
      </c>
      <c r="K69" s="5"/>
      <c r="L69" s="5">
        <v>6.9999999999999999E-4</v>
      </c>
      <c r="M69" s="5"/>
      <c r="N69" s="42">
        <v>2.9999999999999997E-4</v>
      </c>
      <c r="O69" s="42"/>
      <c r="P69" s="221">
        <v>3</v>
      </c>
      <c r="Q69" s="21"/>
      <c r="R69" s="21"/>
      <c r="S69" s="21"/>
      <c r="T69" s="21"/>
      <c r="U69" s="21"/>
      <c r="V69" s="21"/>
      <c r="W69" s="21"/>
      <c r="X69" s="21"/>
      <c r="Y69" s="21"/>
      <c r="Z69" s="21"/>
      <c r="AA69" s="21"/>
      <c r="AB69" s="21"/>
      <c r="AC69" s="21"/>
      <c r="AD69" s="21"/>
      <c r="AE69" s="21"/>
      <c r="AF69" s="4"/>
    </row>
    <row r="70" spans="1:32" x14ac:dyDescent="0.25">
      <c r="A70" s="18" t="s">
        <v>270</v>
      </c>
      <c r="B70" s="23"/>
      <c r="C70" s="5" t="s">
        <v>24</v>
      </c>
      <c r="D70" s="5">
        <v>19.983000000000001</v>
      </c>
      <c r="E70" s="5"/>
      <c r="F70" s="5">
        <v>343.92</v>
      </c>
      <c r="G70" s="5"/>
      <c r="H70" s="5">
        <v>0.47320000000000001</v>
      </c>
      <c r="I70" s="5"/>
      <c r="J70" s="5">
        <v>2.1650999999999998</v>
      </c>
      <c r="K70" s="5"/>
      <c r="L70" s="5">
        <v>0.18459999999999999</v>
      </c>
      <c r="M70" s="5"/>
      <c r="N70" s="42">
        <v>0.28949999999999998</v>
      </c>
      <c r="O70" s="42"/>
      <c r="P70" s="221">
        <v>3</v>
      </c>
      <c r="Q70" s="21"/>
      <c r="R70" s="21"/>
      <c r="S70" s="21"/>
      <c r="T70" s="21"/>
      <c r="U70" s="21"/>
      <c r="V70" s="21"/>
      <c r="W70" s="21"/>
      <c r="X70" s="21"/>
      <c r="Y70" s="21"/>
      <c r="Z70" s="21"/>
      <c r="AA70" s="21"/>
      <c r="AB70" s="21"/>
      <c r="AC70" s="21"/>
      <c r="AD70" s="21"/>
      <c r="AE70" s="21"/>
      <c r="AF70" s="4"/>
    </row>
    <row r="71" spans="1:32" x14ac:dyDescent="0.25">
      <c r="A71" s="18" t="s">
        <v>46</v>
      </c>
      <c r="B71" s="23"/>
      <c r="C71" s="5" t="s">
        <v>24</v>
      </c>
      <c r="D71" s="5">
        <f>5.2/1000</f>
        <v>5.1999999999999998E-3</v>
      </c>
      <c r="E71" s="5"/>
      <c r="F71" s="5">
        <v>2.2000000000000002</v>
      </c>
      <c r="G71" s="5"/>
      <c r="H71" s="5">
        <v>3.7000000000000002E-3</v>
      </c>
      <c r="I71" s="5"/>
      <c r="J71" s="5">
        <v>4.5999999999999999E-3</v>
      </c>
      <c r="K71" s="5"/>
      <c r="L71" s="5">
        <v>7.2000000000000002E-5</v>
      </c>
      <c r="M71" s="5"/>
      <c r="N71" s="42">
        <v>6.1E-6</v>
      </c>
      <c r="O71" s="42"/>
      <c r="P71" s="221">
        <v>19</v>
      </c>
      <c r="Q71" s="21"/>
      <c r="R71" s="21"/>
      <c r="S71" s="21"/>
      <c r="T71" s="21"/>
      <c r="U71" s="21"/>
      <c r="V71" s="21"/>
      <c r="W71" s="21"/>
      <c r="X71" s="21"/>
      <c r="Y71" s="21"/>
      <c r="Z71" s="21"/>
      <c r="AA71" s="21"/>
      <c r="AB71" s="21"/>
      <c r="AC71" s="21"/>
      <c r="AD71" s="21"/>
      <c r="AE71" s="21"/>
      <c r="AF71" s="4"/>
    </row>
    <row r="72" spans="1:32" x14ac:dyDescent="0.25">
      <c r="A72" s="24"/>
      <c r="B72" s="23"/>
      <c r="C72" s="5"/>
      <c r="D72" s="5"/>
      <c r="E72" s="5"/>
      <c r="F72" s="5"/>
      <c r="G72" s="5"/>
      <c r="H72" s="5"/>
      <c r="I72" s="5"/>
      <c r="J72" s="5"/>
      <c r="K72" s="5"/>
      <c r="L72" s="5"/>
      <c r="M72" s="5"/>
      <c r="N72" s="5"/>
      <c r="O72" s="5"/>
      <c r="P72" s="221"/>
      <c r="Q72" s="4"/>
      <c r="R72" s="4"/>
      <c r="S72" s="4"/>
      <c r="T72" s="4"/>
      <c r="U72" s="4"/>
      <c r="V72" s="4"/>
      <c r="W72" s="4"/>
      <c r="X72" s="4"/>
      <c r="Y72" s="4"/>
      <c r="Z72" s="4"/>
      <c r="AA72" s="4"/>
      <c r="AB72" s="4"/>
      <c r="AC72" s="4"/>
      <c r="AD72" s="4"/>
      <c r="AE72" s="4"/>
      <c r="AF72" s="4"/>
    </row>
    <row r="73" spans="1:32" x14ac:dyDescent="0.25">
      <c r="A73" s="27" t="s">
        <v>47</v>
      </c>
      <c r="B73" s="23"/>
      <c r="C73" s="5" t="s">
        <v>48</v>
      </c>
      <c r="D73" s="5">
        <f>9.2/1000</f>
        <v>9.1999999999999998E-3</v>
      </c>
      <c r="E73" s="5"/>
      <c r="F73" s="5">
        <v>5</v>
      </c>
      <c r="G73" s="5"/>
      <c r="H73" s="5">
        <v>9.7000000000000003E-3</v>
      </c>
      <c r="I73" s="5"/>
      <c r="J73" s="5">
        <v>5.8999999999999999E-3</v>
      </c>
      <c r="K73" s="5"/>
      <c r="L73" s="5">
        <v>1.6E-2</v>
      </c>
      <c r="M73" s="5"/>
      <c r="N73" s="43">
        <v>1.5E-5</v>
      </c>
      <c r="O73" s="43"/>
      <c r="P73" s="221">
        <v>20</v>
      </c>
      <c r="Q73" s="22"/>
      <c r="R73" s="22"/>
      <c r="S73" s="22"/>
      <c r="T73" s="22"/>
      <c r="U73" s="22"/>
      <c r="V73" s="22"/>
      <c r="W73" s="22"/>
      <c r="X73" s="22"/>
      <c r="Y73" s="22"/>
      <c r="Z73" s="22"/>
      <c r="AA73" s="22"/>
      <c r="AB73" s="22"/>
      <c r="AC73" s="22"/>
      <c r="AD73" s="22"/>
      <c r="AE73" s="22"/>
      <c r="AF73" s="4"/>
    </row>
    <row r="74" spans="1:32" x14ac:dyDescent="0.25">
      <c r="A74" s="18"/>
      <c r="B74" s="23"/>
      <c r="C74" s="5"/>
      <c r="D74" s="5"/>
      <c r="E74" s="5"/>
      <c r="F74" s="5"/>
      <c r="G74" s="5"/>
      <c r="H74" s="5"/>
      <c r="I74" s="5"/>
      <c r="J74" s="5"/>
      <c r="K74" s="5"/>
      <c r="L74" s="5"/>
      <c r="M74" s="5"/>
      <c r="N74" s="5"/>
      <c r="O74" s="5"/>
      <c r="P74" s="221"/>
      <c r="Q74" s="4"/>
      <c r="R74" s="4"/>
      <c r="S74" s="4"/>
      <c r="T74" s="4"/>
      <c r="U74" s="4"/>
      <c r="V74" s="4"/>
      <c r="W74" s="4"/>
      <c r="X74" s="4"/>
      <c r="Y74" s="4"/>
      <c r="Z74" s="4"/>
      <c r="AA74" s="4"/>
      <c r="AB74" s="4"/>
      <c r="AC74" s="4"/>
      <c r="AD74" s="4"/>
      <c r="AE74" s="4"/>
      <c r="AF74" s="4"/>
    </row>
    <row r="75" spans="1:32" x14ac:dyDescent="0.25">
      <c r="A75" s="25" t="s">
        <v>49</v>
      </c>
      <c r="B75" s="26"/>
      <c r="C75" s="5"/>
      <c r="D75" s="5"/>
      <c r="E75" s="5"/>
      <c r="F75" s="5"/>
      <c r="G75" s="5"/>
      <c r="H75" s="5"/>
      <c r="I75" s="5"/>
      <c r="J75" s="5"/>
      <c r="K75" s="5"/>
      <c r="L75" s="5"/>
      <c r="M75" s="5"/>
      <c r="N75" s="5"/>
      <c r="O75" s="5"/>
      <c r="P75" s="221"/>
      <c r="Q75" s="4"/>
      <c r="R75" s="4"/>
      <c r="S75" s="4"/>
      <c r="T75" s="4"/>
      <c r="U75" s="4"/>
      <c r="V75" s="4"/>
      <c r="W75" s="4"/>
      <c r="X75" s="4"/>
      <c r="Y75" s="4"/>
      <c r="Z75" s="4"/>
      <c r="AA75" s="4"/>
      <c r="AB75" s="4"/>
      <c r="AC75" s="4"/>
      <c r="AD75" s="4"/>
      <c r="AE75" s="4"/>
      <c r="AF75" s="4"/>
    </row>
    <row r="76" spans="1:32" x14ac:dyDescent="0.25">
      <c r="A76" s="18" t="s">
        <v>256</v>
      </c>
      <c r="B76" s="23"/>
      <c r="C76" s="5" t="s">
        <v>61</v>
      </c>
      <c r="D76" s="5">
        <v>6.0899999999999999E-3</v>
      </c>
      <c r="E76" s="5"/>
      <c r="F76" s="5">
        <v>2.4300000000000002</v>
      </c>
      <c r="G76" s="5"/>
      <c r="H76" s="5">
        <v>1.6000000000000001E-3</v>
      </c>
      <c r="I76" s="5"/>
      <c r="J76" s="5">
        <v>1.67E-3</v>
      </c>
      <c r="K76" s="5"/>
      <c r="L76" s="5">
        <v>2.0900000000000001E-4</v>
      </c>
      <c r="M76" s="5"/>
      <c r="N76" s="5">
        <v>8.7000000000000001E-5</v>
      </c>
      <c r="O76" s="5"/>
      <c r="P76" s="221">
        <v>3</v>
      </c>
      <c r="Q76" s="4"/>
      <c r="R76" s="4"/>
      <c r="S76" s="4"/>
      <c r="T76" s="4"/>
      <c r="U76" s="4"/>
      <c r="V76" s="4"/>
      <c r="W76" s="4"/>
      <c r="X76" s="4"/>
      <c r="Y76" s="4"/>
      <c r="Z76" s="4"/>
      <c r="AA76" s="4"/>
      <c r="AB76" s="4"/>
      <c r="AC76" s="4"/>
      <c r="AD76" s="4"/>
      <c r="AE76" s="4"/>
      <c r="AF76" s="4"/>
    </row>
    <row r="77" spans="1:32" x14ac:dyDescent="0.25">
      <c r="A77" s="225" t="s">
        <v>155</v>
      </c>
      <c r="B77" s="23"/>
      <c r="C77" s="5" t="s">
        <v>48</v>
      </c>
      <c r="D77" s="5">
        <f>ROUND(16*1000000000*0.00094778/1000/1000,0)/1000</f>
        <v>1.4999999999999999E-2</v>
      </c>
      <c r="E77" s="5"/>
      <c r="F77" s="5">
        <f>ROUND(1980*2.2/1000,1)</f>
        <v>4.4000000000000004</v>
      </c>
      <c r="G77" s="5"/>
      <c r="H77" s="5">
        <f>ROUND(291/40.04*2.2/1000,3)</f>
        <v>1.6E-2</v>
      </c>
      <c r="I77" s="5"/>
      <c r="J77" s="5">
        <f>ROUND(352/50.79*2.2/1000,3)</f>
        <v>1.4999999999999999E-2</v>
      </c>
      <c r="K77" s="5"/>
      <c r="L77" s="5" t="s">
        <v>60</v>
      </c>
      <c r="M77" s="5"/>
      <c r="N77" s="5" t="s">
        <v>60</v>
      </c>
      <c r="O77" s="5"/>
      <c r="P77" s="221">
        <v>21</v>
      </c>
      <c r="Q77" s="4"/>
      <c r="R77" s="4"/>
      <c r="S77" s="4"/>
      <c r="T77" s="4"/>
      <c r="U77" s="4"/>
      <c r="V77" s="4"/>
      <c r="W77" s="4"/>
      <c r="X77" s="4"/>
      <c r="Y77" s="4"/>
      <c r="Z77" s="4"/>
      <c r="AA77" s="4"/>
      <c r="AB77" s="4"/>
      <c r="AC77" s="4"/>
      <c r="AD77" s="4"/>
      <c r="AE77" s="4"/>
      <c r="AF77" s="4"/>
    </row>
    <row r="78" spans="1:32" x14ac:dyDescent="0.25">
      <c r="A78" s="225" t="s">
        <v>174</v>
      </c>
      <c r="B78" s="23"/>
      <c r="C78" s="5" t="s">
        <v>50</v>
      </c>
      <c r="D78" s="5">
        <f>160/1000</f>
        <v>0.16</v>
      </c>
      <c r="E78" s="5"/>
      <c r="F78" s="5">
        <v>25</v>
      </c>
      <c r="G78" s="5"/>
      <c r="H78" s="5">
        <v>0.14000000000000001</v>
      </c>
      <c r="I78" s="5"/>
      <c r="J78" s="5">
        <v>7.4999999999999997E-2</v>
      </c>
      <c r="K78" s="5"/>
      <c r="L78" s="5">
        <v>0.4</v>
      </c>
      <c r="M78" s="5"/>
      <c r="N78" s="43">
        <v>1.4E-3</v>
      </c>
      <c r="O78" s="43"/>
      <c r="P78" s="221">
        <v>22</v>
      </c>
      <c r="Q78" s="22"/>
      <c r="R78" s="22"/>
      <c r="S78" s="22"/>
      <c r="T78" s="22"/>
      <c r="U78" s="22"/>
      <c r="V78" s="22"/>
      <c r="W78" s="22"/>
      <c r="X78" s="22"/>
      <c r="Y78" s="22"/>
      <c r="Z78" s="22"/>
      <c r="AA78" s="22"/>
      <c r="AB78" s="22"/>
      <c r="AC78" s="22"/>
      <c r="AD78" s="22"/>
      <c r="AE78" s="22"/>
      <c r="AF78" s="4"/>
    </row>
    <row r="79" spans="1:32" x14ac:dyDescent="0.25">
      <c r="A79" s="225" t="s">
        <v>175</v>
      </c>
      <c r="B79" s="23"/>
      <c r="C79" s="5" t="s">
        <v>50</v>
      </c>
      <c r="D79" s="5">
        <f>ROUND(176/1000,2)</f>
        <v>0.18</v>
      </c>
      <c r="E79" s="5"/>
      <c r="F79" s="5">
        <v>27.500000000000004</v>
      </c>
      <c r="G79" s="5"/>
      <c r="H79" s="5">
        <v>0.15400000000000003</v>
      </c>
      <c r="I79" s="5"/>
      <c r="J79" s="5">
        <v>8.2500000000000004E-2</v>
      </c>
      <c r="K79" s="5"/>
      <c r="L79" s="5">
        <v>0.44000000000000006</v>
      </c>
      <c r="M79" s="5"/>
      <c r="N79" s="43">
        <f>N78*1.1</f>
        <v>1.5400000000000001E-3</v>
      </c>
      <c r="O79" s="43"/>
      <c r="P79" s="221">
        <v>23</v>
      </c>
      <c r="Q79" s="22"/>
      <c r="R79" s="22"/>
      <c r="S79" s="22"/>
      <c r="T79" s="22"/>
      <c r="U79" s="22"/>
      <c r="V79" s="22"/>
      <c r="W79" s="22"/>
      <c r="X79" s="22"/>
      <c r="Y79" s="22"/>
      <c r="Z79" s="22"/>
      <c r="AA79" s="22"/>
      <c r="AB79" s="22"/>
      <c r="AC79" s="22"/>
      <c r="AD79" s="22"/>
      <c r="AE79" s="22"/>
      <c r="AF79" s="4"/>
    </row>
    <row r="80" spans="1:32" x14ac:dyDescent="0.25">
      <c r="A80" s="223" t="s">
        <v>285</v>
      </c>
      <c r="B80" s="224"/>
      <c r="C80" s="5" t="s">
        <v>327</v>
      </c>
      <c r="D80" s="10">
        <f>AVERAGE(D81:D90)</f>
        <v>5.8071029117000003E-2</v>
      </c>
      <c r="E80" s="5"/>
      <c r="F80" s="10">
        <f>AVERAGE(F81:F90)</f>
        <v>6.8534384200000007</v>
      </c>
      <c r="G80" s="5"/>
      <c r="H80" s="10">
        <f>AVERAGE(H81:H90)</f>
        <v>0.13140195739999999</v>
      </c>
      <c r="I80" s="5"/>
      <c r="J80" s="10">
        <f>AVERAGE(J81:J90)</f>
        <v>0.30387576659999999</v>
      </c>
      <c r="K80" s="5"/>
      <c r="L80" s="10">
        <f>AVERAGE(L81:L90)</f>
        <v>4.556982414E-2</v>
      </c>
      <c r="M80" s="5"/>
      <c r="N80" s="10">
        <f>AVERAGE(N81:N90)</f>
        <v>3.3016528560000001E-2</v>
      </c>
      <c r="O80" s="43"/>
      <c r="P80" s="221">
        <v>24</v>
      </c>
      <c r="Q80" s="22"/>
      <c r="R80" s="22"/>
      <c r="S80" s="22"/>
      <c r="T80" s="22"/>
      <c r="U80" s="22"/>
      <c r="V80" s="22"/>
      <c r="W80" s="22"/>
      <c r="X80" s="22"/>
      <c r="Y80" s="22"/>
      <c r="Z80" s="22"/>
      <c r="AA80" s="22"/>
      <c r="AB80" s="22"/>
      <c r="AC80" s="22"/>
      <c r="AD80" s="22"/>
      <c r="AE80" s="22"/>
      <c r="AF80" s="4"/>
    </row>
    <row r="81" spans="1:32" x14ac:dyDescent="0.25">
      <c r="A81" s="223" t="s">
        <v>286</v>
      </c>
      <c r="B81" s="224"/>
      <c r="C81" s="5" t="s">
        <v>327</v>
      </c>
      <c r="D81" s="10">
        <v>0.21199999999999999</v>
      </c>
      <c r="E81" s="5"/>
      <c r="F81" s="13">
        <v>27.4693</v>
      </c>
      <c r="G81" s="5"/>
      <c r="H81" s="10">
        <v>0.64229999999999998</v>
      </c>
      <c r="I81" s="5"/>
      <c r="J81" s="10">
        <v>1.5072000000000001</v>
      </c>
      <c r="K81" s="5"/>
      <c r="L81" s="10">
        <v>0.22639999999999999</v>
      </c>
      <c r="M81" s="5"/>
      <c r="N81" s="43">
        <v>0.1643</v>
      </c>
      <c r="O81" s="43"/>
      <c r="P81" s="221">
        <v>3</v>
      </c>
      <c r="Q81" s="22"/>
      <c r="R81" s="22"/>
      <c r="S81" s="22"/>
      <c r="T81" s="22"/>
      <c r="U81" s="22"/>
      <c r="V81" s="22"/>
      <c r="W81" s="22"/>
      <c r="X81" s="22"/>
      <c r="Y81" s="22"/>
      <c r="Z81" s="22"/>
      <c r="AA81" s="22"/>
      <c r="AB81" s="22"/>
      <c r="AC81" s="22"/>
      <c r="AD81" s="22"/>
      <c r="AE81" s="22"/>
      <c r="AF81" s="4"/>
    </row>
    <row r="82" spans="1:32" x14ac:dyDescent="0.25">
      <c r="A82" s="223" t="s">
        <v>287</v>
      </c>
      <c r="B82" s="224"/>
      <c r="C82" s="5" t="s">
        <v>327</v>
      </c>
      <c r="D82" s="10">
        <v>7.3171472399999993E-2</v>
      </c>
      <c r="E82" s="5"/>
      <c r="F82" s="13">
        <v>9.3254580000000011</v>
      </c>
      <c r="G82" s="5"/>
      <c r="H82" s="10">
        <v>0.21274390000000001</v>
      </c>
      <c r="I82" s="5"/>
      <c r="J82" s="10">
        <v>0.49823960000000006</v>
      </c>
      <c r="K82" s="5"/>
      <c r="L82" s="10">
        <v>7.4735940000000001E-2</v>
      </c>
      <c r="M82" s="5"/>
      <c r="N82" s="43">
        <v>5.4233159999999996E-2</v>
      </c>
      <c r="O82" s="43"/>
      <c r="P82" s="221">
        <v>3</v>
      </c>
      <c r="Q82" s="22"/>
      <c r="R82" s="22"/>
      <c r="S82" s="22"/>
      <c r="T82" s="22"/>
      <c r="U82" s="22"/>
      <c r="V82" s="22"/>
      <c r="W82" s="22"/>
      <c r="X82" s="22"/>
      <c r="Y82" s="22"/>
      <c r="Z82" s="22"/>
      <c r="AA82" s="22"/>
      <c r="AB82" s="22"/>
      <c r="AC82" s="22"/>
      <c r="AD82" s="22"/>
      <c r="AE82" s="22"/>
      <c r="AF82" s="4"/>
    </row>
    <row r="83" spans="1:32" x14ac:dyDescent="0.25">
      <c r="A83" s="223" t="s">
        <v>288</v>
      </c>
      <c r="B83" s="224"/>
      <c r="C83" s="5" t="s">
        <v>327</v>
      </c>
      <c r="D83" s="10">
        <v>7.40245077E-3</v>
      </c>
      <c r="E83" s="5"/>
      <c r="F83" s="13">
        <v>0.64594779999999996</v>
      </c>
      <c r="G83" s="5"/>
      <c r="H83" s="10">
        <v>6.7681219999999997E-3</v>
      </c>
      <c r="I83" s="5"/>
      <c r="J83" s="10">
        <v>1.4792866000000002E-2</v>
      </c>
      <c r="K83" s="5"/>
      <c r="L83" s="10">
        <v>2.2023953999999999E-3</v>
      </c>
      <c r="M83" s="5"/>
      <c r="N83" s="43">
        <v>1.5542429999999999E-3</v>
      </c>
      <c r="O83" s="43"/>
      <c r="P83" s="221">
        <v>3</v>
      </c>
      <c r="Q83" s="22"/>
      <c r="R83" s="22"/>
      <c r="S83" s="22"/>
      <c r="T83" s="22"/>
      <c r="U83" s="22"/>
      <c r="V83" s="22"/>
      <c r="W83" s="22"/>
      <c r="X83" s="22"/>
      <c r="Y83" s="22"/>
      <c r="Z83" s="22"/>
      <c r="AA83" s="22"/>
      <c r="AB83" s="22"/>
      <c r="AC83" s="22"/>
      <c r="AD83" s="22"/>
      <c r="AE83" s="22"/>
      <c r="AF83" s="4"/>
    </row>
    <row r="84" spans="1:32" x14ac:dyDescent="0.25">
      <c r="A84" s="223" t="s">
        <v>289</v>
      </c>
      <c r="B84" s="224"/>
      <c r="C84" s="5" t="s">
        <v>327</v>
      </c>
      <c r="D84" s="10">
        <v>1.7439832799999999E-2</v>
      </c>
      <c r="E84" s="5"/>
      <c r="F84" s="13">
        <v>1.3381921999999999</v>
      </c>
      <c r="G84" s="5"/>
      <c r="H84" s="10">
        <v>7.0106280000000014E-3</v>
      </c>
      <c r="I84" s="5"/>
      <c r="J84" s="10">
        <v>1.3249645999999999E-2</v>
      </c>
      <c r="K84" s="5"/>
      <c r="L84" s="10">
        <v>1.940048E-3</v>
      </c>
      <c r="M84" s="5"/>
      <c r="N84" s="43">
        <v>1.2830772000000002E-3</v>
      </c>
      <c r="O84" s="43"/>
      <c r="P84" s="221">
        <v>3</v>
      </c>
      <c r="Q84" s="22"/>
      <c r="R84" s="22"/>
      <c r="S84" s="22"/>
      <c r="T84" s="22"/>
      <c r="U84" s="22"/>
      <c r="V84" s="22"/>
      <c r="W84" s="22"/>
      <c r="X84" s="22"/>
      <c r="Y84" s="22"/>
      <c r="Z84" s="22"/>
      <c r="AA84" s="22"/>
      <c r="AB84" s="22"/>
      <c r="AC84" s="22"/>
      <c r="AD84" s="22"/>
      <c r="AE84" s="22"/>
      <c r="AF84" s="4"/>
    </row>
    <row r="85" spans="1:32" x14ac:dyDescent="0.25">
      <c r="A85" s="223" t="s">
        <v>290</v>
      </c>
      <c r="B85" s="224"/>
      <c r="C85" s="5" t="s">
        <v>327</v>
      </c>
      <c r="D85" s="10">
        <v>2.3884988400000001E-2</v>
      </c>
      <c r="E85" s="5"/>
      <c r="F85" s="13">
        <v>1.8717054000000002</v>
      </c>
      <c r="G85" s="5"/>
      <c r="H85" s="10">
        <v>7.9806519999999995E-3</v>
      </c>
      <c r="I85" s="5"/>
      <c r="J85" s="10">
        <v>1.4153532000000002E-2</v>
      </c>
      <c r="K85" s="5"/>
      <c r="L85" s="10">
        <v>2.0546872000000004E-3</v>
      </c>
      <c r="M85" s="5"/>
      <c r="N85" s="43">
        <v>1.2874863999999999E-3</v>
      </c>
      <c r="O85" s="43"/>
      <c r="P85" s="221">
        <v>3</v>
      </c>
      <c r="Q85" s="22"/>
      <c r="R85" s="22"/>
      <c r="S85" s="22"/>
      <c r="T85" s="22"/>
      <c r="U85" s="22"/>
      <c r="V85" s="22"/>
      <c r="W85" s="22"/>
      <c r="X85" s="22"/>
      <c r="Y85" s="22"/>
      <c r="Z85" s="22"/>
      <c r="AA85" s="22"/>
      <c r="AB85" s="22"/>
      <c r="AC85" s="22"/>
      <c r="AD85" s="22"/>
      <c r="AE85" s="22"/>
      <c r="AF85" s="4"/>
    </row>
    <row r="86" spans="1:32" x14ac:dyDescent="0.25">
      <c r="A86" s="223" t="s">
        <v>291</v>
      </c>
      <c r="B86" s="224"/>
      <c r="C86" s="5" t="s">
        <v>327</v>
      </c>
      <c r="D86" s="10">
        <v>3.3647503500000002E-2</v>
      </c>
      <c r="E86" s="5"/>
      <c r="F86" s="13">
        <v>4.2989700000000006</v>
      </c>
      <c r="G86" s="5"/>
      <c r="H86" s="10">
        <v>9.5459180000000005E-2</v>
      </c>
      <c r="I86" s="5"/>
      <c r="J86" s="10">
        <v>0.22266460000000002</v>
      </c>
      <c r="K86" s="5"/>
      <c r="L86" s="10">
        <v>3.3509919999999999E-2</v>
      </c>
      <c r="M86" s="5"/>
      <c r="N86" s="43">
        <v>2.4250600000000001E-2</v>
      </c>
      <c r="O86" s="43"/>
      <c r="P86" s="221">
        <v>3</v>
      </c>
      <c r="Q86" s="22"/>
      <c r="R86" s="22"/>
      <c r="S86" s="22"/>
      <c r="T86" s="22"/>
      <c r="U86" s="22"/>
      <c r="V86" s="22"/>
      <c r="W86" s="22"/>
      <c r="X86" s="22"/>
      <c r="Y86" s="22"/>
      <c r="Z86" s="22"/>
      <c r="AA86" s="22"/>
      <c r="AB86" s="22"/>
      <c r="AC86" s="22"/>
      <c r="AD86" s="22"/>
      <c r="AE86" s="22"/>
      <c r="AF86" s="4"/>
    </row>
    <row r="87" spans="1:32" x14ac:dyDescent="0.25">
      <c r="A87" s="223" t="s">
        <v>292</v>
      </c>
      <c r="B87" s="224"/>
      <c r="C87" s="5" t="s">
        <v>327</v>
      </c>
      <c r="D87" s="10">
        <v>1.4122473300000001E-2</v>
      </c>
      <c r="E87" s="5"/>
      <c r="F87" s="13">
        <v>1.4726728</v>
      </c>
      <c r="G87" s="5"/>
      <c r="H87" s="10">
        <v>7.9806519999999995E-3</v>
      </c>
      <c r="I87" s="5"/>
      <c r="J87" s="10">
        <v>1.3602382E-2</v>
      </c>
      <c r="K87" s="5"/>
      <c r="L87" s="10">
        <v>1.9797308000000001E-3</v>
      </c>
      <c r="M87" s="5"/>
      <c r="N87" s="43">
        <v>1.2015070000000001E-3</v>
      </c>
      <c r="O87" s="43"/>
      <c r="P87" s="221">
        <v>3</v>
      </c>
      <c r="Q87" s="22"/>
      <c r="R87" s="22"/>
      <c r="S87" s="22"/>
      <c r="T87" s="22"/>
      <c r="U87" s="22"/>
      <c r="V87" s="22"/>
      <c r="W87" s="22"/>
      <c r="X87" s="22"/>
      <c r="Y87" s="22"/>
      <c r="Z87" s="22"/>
      <c r="AA87" s="22"/>
      <c r="AB87" s="22"/>
      <c r="AC87" s="22"/>
      <c r="AD87" s="22"/>
      <c r="AE87" s="22"/>
      <c r="AF87" s="4"/>
    </row>
    <row r="88" spans="1:32" x14ac:dyDescent="0.25">
      <c r="A88" s="223" t="s">
        <v>293</v>
      </c>
      <c r="B88" s="224"/>
      <c r="C88" s="5" t="s">
        <v>327</v>
      </c>
      <c r="D88" s="10">
        <v>5.1276899699999996E-2</v>
      </c>
      <c r="E88" s="5"/>
      <c r="F88" s="13">
        <v>5.224902000000001</v>
      </c>
      <c r="G88" s="5"/>
      <c r="H88" s="10">
        <v>8.3333879999999999E-2</v>
      </c>
      <c r="I88" s="5"/>
      <c r="J88" s="10">
        <v>0.19047744000000003</v>
      </c>
      <c r="K88" s="5"/>
      <c r="L88" s="10">
        <v>2.8439340000000004E-2</v>
      </c>
      <c r="M88" s="5"/>
      <c r="N88" s="43">
        <v>2.1208252E-2</v>
      </c>
      <c r="O88" s="43"/>
      <c r="P88" s="221">
        <v>3</v>
      </c>
      <c r="Q88" s="22"/>
      <c r="R88" s="22"/>
      <c r="S88" s="22"/>
      <c r="T88" s="22"/>
      <c r="U88" s="22"/>
      <c r="V88" s="22"/>
      <c r="W88" s="22"/>
      <c r="X88" s="22"/>
      <c r="Y88" s="22"/>
      <c r="Z88" s="22"/>
      <c r="AA88" s="22"/>
      <c r="AB88" s="22"/>
      <c r="AC88" s="22"/>
      <c r="AD88" s="22"/>
      <c r="AE88" s="22"/>
      <c r="AF88" s="4"/>
    </row>
    <row r="89" spans="1:32" x14ac:dyDescent="0.25">
      <c r="A89" s="223" t="s">
        <v>294</v>
      </c>
      <c r="B89" s="224"/>
      <c r="C89" s="5" t="s">
        <v>327</v>
      </c>
      <c r="D89" s="10">
        <v>7.6204486799999999E-2</v>
      </c>
      <c r="E89" s="5"/>
      <c r="F89" s="13">
        <v>9.0168140000000001</v>
      </c>
      <c r="G89" s="5"/>
      <c r="H89" s="10">
        <v>0.10449804</v>
      </c>
      <c r="I89" s="5"/>
      <c r="J89" s="10">
        <v>0.22707380000000005</v>
      </c>
      <c r="K89" s="5"/>
      <c r="L89" s="10">
        <v>3.3950840000000003E-2</v>
      </c>
      <c r="M89" s="5"/>
      <c r="N89" s="43">
        <v>2.3589220000000001E-2</v>
      </c>
      <c r="O89" s="43"/>
      <c r="P89" s="221">
        <v>3</v>
      </c>
      <c r="Q89" s="22"/>
      <c r="R89" s="22"/>
      <c r="S89" s="22"/>
      <c r="T89" s="22"/>
      <c r="U89" s="22"/>
      <c r="V89" s="22"/>
      <c r="W89" s="22"/>
      <c r="X89" s="22"/>
      <c r="Y89" s="22"/>
      <c r="Z89" s="22"/>
      <c r="AA89" s="22"/>
      <c r="AB89" s="22"/>
      <c r="AC89" s="22"/>
      <c r="AD89" s="22"/>
      <c r="AE89" s="22"/>
      <c r="AF89" s="4"/>
    </row>
    <row r="90" spans="1:32" x14ac:dyDescent="0.25">
      <c r="A90" s="223" t="s">
        <v>295</v>
      </c>
      <c r="B90" s="224"/>
      <c r="C90" s="5" t="s">
        <v>327</v>
      </c>
      <c r="D90" s="10">
        <v>7.1560183499999999E-2</v>
      </c>
      <c r="E90" s="5"/>
      <c r="F90" s="13">
        <v>7.8704220000000014</v>
      </c>
      <c r="G90" s="5"/>
      <c r="H90" s="10">
        <v>0.14594451999999999</v>
      </c>
      <c r="I90" s="5"/>
      <c r="J90" s="10">
        <v>0.33730380000000004</v>
      </c>
      <c r="K90" s="5"/>
      <c r="L90" s="10">
        <v>5.0485340000000004E-2</v>
      </c>
      <c r="M90" s="5"/>
      <c r="N90" s="43">
        <v>3.7257739999999998E-2</v>
      </c>
      <c r="O90" s="43"/>
      <c r="P90" s="221">
        <v>3</v>
      </c>
      <c r="Q90" s="22"/>
      <c r="R90" s="22"/>
      <c r="S90" s="22"/>
      <c r="T90" s="22"/>
      <c r="U90" s="22"/>
      <c r="V90" s="22"/>
      <c r="W90" s="22"/>
      <c r="X90" s="22"/>
      <c r="Y90" s="22"/>
      <c r="Z90" s="22"/>
      <c r="AA90" s="22"/>
      <c r="AB90" s="22"/>
      <c r="AC90" s="22"/>
      <c r="AD90" s="22"/>
      <c r="AE90" s="22"/>
      <c r="AF90" s="4"/>
    </row>
    <row r="91" spans="1:32" x14ac:dyDescent="0.25">
      <c r="A91" s="18"/>
      <c r="B91" s="23"/>
      <c r="C91" s="5"/>
      <c r="D91" s="5"/>
      <c r="E91" s="5"/>
      <c r="F91" s="5"/>
      <c r="G91" s="5"/>
      <c r="H91" s="5"/>
      <c r="I91" s="5"/>
      <c r="J91" s="5"/>
      <c r="K91" s="5"/>
      <c r="L91" s="5"/>
      <c r="M91" s="5"/>
      <c r="N91" s="5"/>
      <c r="O91" s="5"/>
      <c r="P91" s="221"/>
      <c r="Q91" s="4"/>
      <c r="R91" s="4"/>
      <c r="S91" s="4"/>
      <c r="T91" s="4"/>
      <c r="U91" s="4"/>
      <c r="V91" s="4"/>
      <c r="W91" s="4"/>
      <c r="X91" s="4"/>
      <c r="Y91" s="4"/>
      <c r="Z91" s="4"/>
      <c r="AA91" s="4"/>
      <c r="AB91" s="4"/>
      <c r="AC91" s="4"/>
      <c r="AD91" s="4"/>
      <c r="AE91" s="4"/>
      <c r="AF91" s="4"/>
    </row>
    <row r="92" spans="1:32" x14ac:dyDescent="0.25">
      <c r="A92" s="24" t="s">
        <v>51</v>
      </c>
      <c r="B92" s="23"/>
      <c r="C92" s="5"/>
      <c r="D92" s="5"/>
      <c r="E92" s="5"/>
      <c r="F92" s="5"/>
      <c r="G92" s="5"/>
      <c r="H92" s="5"/>
      <c r="I92" s="5"/>
      <c r="J92" s="5"/>
      <c r="K92" s="5"/>
      <c r="L92" s="5"/>
      <c r="M92" s="5"/>
      <c r="N92" s="5"/>
      <c r="O92" s="5"/>
      <c r="P92" s="221"/>
      <c r="Q92" s="4"/>
      <c r="R92" s="4"/>
      <c r="S92" s="4"/>
      <c r="T92" s="4"/>
      <c r="U92" s="4"/>
      <c r="V92" s="4"/>
      <c r="W92" s="4"/>
      <c r="X92" s="4"/>
      <c r="Y92" s="4"/>
      <c r="Z92" s="4"/>
      <c r="AA92" s="4"/>
      <c r="AB92" s="4"/>
      <c r="AC92" s="4"/>
      <c r="AD92" s="4"/>
      <c r="AE92" s="4"/>
      <c r="AF92" s="4"/>
    </row>
    <row r="93" spans="1:32" x14ac:dyDescent="0.25">
      <c r="A93" s="18" t="s">
        <v>52</v>
      </c>
      <c r="B93" s="23"/>
      <c r="C93" s="15" t="s">
        <v>16</v>
      </c>
      <c r="D93" s="13">
        <f>1000*(14.1*948-3413-6900)/1000000</f>
        <v>3.053799999999999</v>
      </c>
      <c r="E93" s="13"/>
      <c r="F93" s="16">
        <v>180</v>
      </c>
      <c r="G93" s="16"/>
      <c r="H93" s="16">
        <v>0.76999999999999991</v>
      </c>
      <c r="I93" s="16"/>
      <c r="J93" s="16">
        <v>0.15</v>
      </c>
      <c r="K93" s="16"/>
      <c r="L93" s="16">
        <v>1.8000000000000002E-2</v>
      </c>
      <c r="M93" s="16"/>
      <c r="N93" s="16" t="s">
        <v>60</v>
      </c>
      <c r="O93" s="16"/>
      <c r="P93" s="222">
        <v>25</v>
      </c>
      <c r="Q93" s="95"/>
      <c r="R93" s="95"/>
      <c r="S93" s="95"/>
      <c r="T93" s="95"/>
      <c r="U93" s="95"/>
      <c r="V93" s="95"/>
      <c r="W93" s="95"/>
      <c r="X93" s="95"/>
      <c r="Y93" s="95"/>
      <c r="Z93" s="95"/>
      <c r="AA93" s="95"/>
      <c r="AB93" s="95"/>
      <c r="AC93" s="95"/>
      <c r="AD93" s="95"/>
      <c r="AE93" s="95"/>
      <c r="AF93" s="4"/>
    </row>
    <row r="94" spans="1:32" x14ac:dyDescent="0.25">
      <c r="A94" s="18" t="s">
        <v>53</v>
      </c>
      <c r="B94" s="23"/>
      <c r="C94" s="15" t="s">
        <v>16</v>
      </c>
      <c r="D94" s="13">
        <f>1000*(12.6*948-3413-6900)/1000000</f>
        <v>1.6317999999999993</v>
      </c>
      <c r="E94" s="13"/>
      <c r="F94" s="16">
        <v>270</v>
      </c>
      <c r="G94" s="16"/>
      <c r="H94" s="16">
        <v>0.18000000000000002</v>
      </c>
      <c r="I94" s="16"/>
      <c r="J94" s="16">
        <v>13</v>
      </c>
      <c r="K94" s="16"/>
      <c r="L94" s="16">
        <v>7.0999999999999995E-3</v>
      </c>
      <c r="M94" s="16"/>
      <c r="N94" s="16" t="s">
        <v>60</v>
      </c>
      <c r="O94" s="16"/>
      <c r="P94" s="222">
        <v>26</v>
      </c>
      <c r="Q94" s="95"/>
      <c r="R94" s="95"/>
      <c r="S94" s="95"/>
      <c r="T94" s="95"/>
      <c r="U94" s="95"/>
      <c r="V94" s="95"/>
      <c r="W94" s="95"/>
      <c r="X94" s="95"/>
      <c r="Y94" s="95"/>
      <c r="Z94" s="95"/>
      <c r="AA94" s="95"/>
      <c r="AB94" s="95"/>
      <c r="AC94" s="95"/>
      <c r="AD94" s="95"/>
      <c r="AE94" s="95"/>
      <c r="AF94" s="4"/>
    </row>
    <row r="95" spans="1:32" x14ac:dyDescent="0.25">
      <c r="A95" s="18" t="s">
        <v>54</v>
      </c>
      <c r="B95" s="23"/>
      <c r="C95" s="15" t="s">
        <v>16</v>
      </c>
      <c r="D95" s="8">
        <f>1000*(0.164*948)/1000000</f>
        <v>0.155472</v>
      </c>
      <c r="E95" s="8"/>
      <c r="F95" s="16">
        <v>25</v>
      </c>
      <c r="G95" s="16"/>
      <c r="H95" s="16">
        <v>0.15</v>
      </c>
      <c r="I95" s="16"/>
      <c r="J95" s="16">
        <v>0.5</v>
      </c>
      <c r="K95" s="16"/>
      <c r="L95" s="16">
        <v>1.5E-3</v>
      </c>
      <c r="M95" s="16"/>
      <c r="N95" s="16" t="s">
        <v>60</v>
      </c>
      <c r="O95" s="16"/>
      <c r="P95" s="222">
        <v>27</v>
      </c>
      <c r="Q95" s="95"/>
      <c r="R95" s="95"/>
      <c r="S95" s="95"/>
      <c r="T95" s="95"/>
      <c r="U95" s="95"/>
      <c r="V95" s="95"/>
      <c r="W95" s="95"/>
      <c r="X95" s="95"/>
      <c r="Y95" s="95"/>
      <c r="Z95" s="95"/>
      <c r="AA95" s="95"/>
      <c r="AB95" s="95"/>
      <c r="AC95" s="95"/>
      <c r="AD95" s="95"/>
      <c r="AE95" s="95"/>
      <c r="AF95" s="4"/>
    </row>
    <row r="96" spans="1:32" x14ac:dyDescent="0.25">
      <c r="A96" s="18" t="s">
        <v>55</v>
      </c>
      <c r="B96" s="23"/>
      <c r="C96" s="15" t="s">
        <v>16</v>
      </c>
      <c r="D96" s="13">
        <f>1000*(13.3*948-3413-6900)/1000000</f>
        <v>2.2954000000000012</v>
      </c>
      <c r="E96" s="13"/>
      <c r="F96" s="16">
        <v>270</v>
      </c>
      <c r="G96" s="16"/>
      <c r="H96" s="16">
        <v>1.7</v>
      </c>
      <c r="I96" s="16"/>
      <c r="J96" s="16">
        <v>6.8999999999999992E-2</v>
      </c>
      <c r="K96" s="16"/>
      <c r="L96" s="16">
        <v>4.1999999999999996E-2</v>
      </c>
      <c r="M96" s="16"/>
      <c r="N96" s="16" t="s">
        <v>60</v>
      </c>
      <c r="O96" s="16"/>
      <c r="P96" s="222">
        <v>28</v>
      </c>
      <c r="Q96" s="95"/>
      <c r="R96" s="95"/>
      <c r="S96" s="95"/>
      <c r="T96" s="95"/>
      <c r="U96" s="95"/>
      <c r="V96" s="95"/>
      <c r="W96" s="95"/>
      <c r="X96" s="95"/>
      <c r="Y96" s="95"/>
      <c r="Z96" s="95"/>
      <c r="AA96" s="95"/>
      <c r="AB96" s="95"/>
      <c r="AC96" s="95"/>
      <c r="AD96" s="95"/>
      <c r="AE96" s="95"/>
      <c r="AF96" s="4"/>
    </row>
    <row r="97" spans="1:33" x14ac:dyDescent="0.25">
      <c r="A97" s="18" t="s">
        <v>86</v>
      </c>
      <c r="B97" s="23"/>
      <c r="C97" s="5" t="s">
        <v>16</v>
      </c>
      <c r="D97" s="5" t="s">
        <v>60</v>
      </c>
      <c r="E97" s="5"/>
      <c r="F97" s="5" t="s">
        <v>60</v>
      </c>
      <c r="G97" s="5"/>
      <c r="H97" s="5" t="s">
        <v>60</v>
      </c>
      <c r="I97" s="5"/>
      <c r="J97" s="5" t="s">
        <v>60</v>
      </c>
      <c r="K97" s="5"/>
      <c r="L97" s="5" t="s">
        <v>60</v>
      </c>
      <c r="M97" s="5"/>
      <c r="N97" s="5" t="s">
        <v>60</v>
      </c>
      <c r="O97" s="5"/>
      <c r="P97" s="5"/>
      <c r="Q97" s="4"/>
      <c r="R97" s="4"/>
      <c r="S97" s="4"/>
      <c r="T97" s="4"/>
      <c r="U97" s="4"/>
      <c r="V97" s="4"/>
      <c r="W97" s="4"/>
      <c r="X97" s="4"/>
      <c r="Y97" s="4"/>
      <c r="Z97" s="4"/>
      <c r="AA97" s="4"/>
      <c r="AB97" s="4"/>
      <c r="AC97" s="4"/>
      <c r="AD97" s="4"/>
      <c r="AE97" s="4"/>
      <c r="AF97" s="4"/>
    </row>
    <row r="98" spans="1:33"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3" ht="29.45" customHeight="1" x14ac:dyDescent="0.25">
      <c r="A99" s="363" t="s">
        <v>187</v>
      </c>
      <c r="B99" s="363"/>
      <c r="C99" s="363"/>
      <c r="D99" s="363"/>
      <c r="E99" s="363"/>
      <c r="F99" s="363"/>
      <c r="G99" s="363"/>
      <c r="H99" s="363"/>
      <c r="I99" s="363"/>
      <c r="J99" s="2"/>
      <c r="K99" s="2"/>
      <c r="L99" s="2"/>
      <c r="M99" s="2"/>
      <c r="N99" s="2"/>
      <c r="O99" s="2"/>
      <c r="P99" s="2"/>
      <c r="Q99" s="2"/>
      <c r="R99" s="2"/>
      <c r="S99" s="2"/>
      <c r="T99" s="2"/>
      <c r="U99" s="2"/>
      <c r="V99" s="2"/>
      <c r="W99" s="2"/>
      <c r="X99" s="2"/>
      <c r="Y99" s="2"/>
      <c r="Z99" s="2"/>
      <c r="AA99" s="2"/>
    </row>
    <row r="100" spans="1:33" ht="21" customHeight="1" x14ac:dyDescent="0.25">
      <c r="A100" s="2"/>
      <c r="B100" s="45"/>
      <c r="C100" s="45"/>
      <c r="D100" s="45"/>
      <c r="E100" s="45"/>
      <c r="F100" s="45"/>
      <c r="G100" s="45"/>
      <c r="H100" s="45"/>
      <c r="I100" s="45"/>
      <c r="J100" s="45"/>
      <c r="K100" s="45"/>
      <c r="L100" s="45"/>
      <c r="M100" s="45"/>
      <c r="N100" s="45"/>
      <c r="O100" s="2"/>
      <c r="P100" s="2"/>
      <c r="Q100" s="2"/>
      <c r="R100" s="2"/>
      <c r="S100" s="2"/>
      <c r="T100" s="2"/>
      <c r="U100" s="2"/>
      <c r="V100" s="2"/>
      <c r="W100" s="2"/>
      <c r="X100" s="2"/>
      <c r="Y100" s="2"/>
      <c r="Z100" s="2"/>
      <c r="AA100" s="2"/>
      <c r="AB100" s="2"/>
      <c r="AC100" s="2"/>
      <c r="AD100" s="2"/>
      <c r="AE100" s="2"/>
      <c r="AF100" s="2"/>
    </row>
    <row r="101" spans="1:33" ht="27.6" customHeight="1" x14ac:dyDescent="0.25">
      <c r="A101" s="96" t="s">
        <v>133</v>
      </c>
      <c r="B101" s="364" t="s">
        <v>140</v>
      </c>
      <c r="C101" s="364"/>
      <c r="D101" s="364"/>
      <c r="E101" s="364"/>
      <c r="F101" s="364"/>
      <c r="G101" s="364"/>
      <c r="H101" s="364"/>
      <c r="I101" s="364"/>
      <c r="J101" s="364"/>
      <c r="K101" s="364"/>
      <c r="L101" s="364"/>
      <c r="M101" s="364"/>
      <c r="N101" s="364"/>
      <c r="O101" s="2"/>
      <c r="P101" s="2"/>
      <c r="Q101" s="2"/>
      <c r="R101" s="2"/>
      <c r="S101" s="2"/>
      <c r="T101" s="2"/>
      <c r="U101" s="2"/>
      <c r="V101" s="2"/>
      <c r="W101" s="2"/>
      <c r="X101" s="2"/>
      <c r="Y101" s="2"/>
      <c r="Z101" s="2"/>
      <c r="AA101" s="2"/>
      <c r="AB101" s="2"/>
      <c r="AC101" s="2"/>
      <c r="AD101" s="2"/>
      <c r="AE101" s="2"/>
      <c r="AF101" s="2"/>
    </row>
    <row r="102" spans="1:33" ht="42" customHeight="1" x14ac:dyDescent="0.25">
      <c r="A102" s="361" t="s">
        <v>134</v>
      </c>
      <c r="B102" s="361"/>
      <c r="C102" s="361"/>
      <c r="D102" s="361"/>
      <c r="E102" s="361"/>
      <c r="F102" s="361"/>
      <c r="G102" s="361"/>
      <c r="H102" s="361"/>
      <c r="I102" s="361"/>
      <c r="J102" s="361"/>
      <c r="K102" s="361"/>
      <c r="L102" s="361"/>
      <c r="M102" s="361"/>
      <c r="N102" s="361"/>
      <c r="O102" s="2"/>
      <c r="P102" s="2"/>
      <c r="Q102" s="2"/>
      <c r="R102" s="2"/>
      <c r="S102" s="2"/>
      <c r="T102" s="2"/>
      <c r="U102" s="2"/>
      <c r="V102" s="2"/>
      <c r="W102" s="2"/>
      <c r="X102" s="2"/>
      <c r="Y102" s="2"/>
      <c r="Z102" s="2"/>
      <c r="AA102" s="2"/>
      <c r="AB102" s="2"/>
      <c r="AC102" s="2"/>
      <c r="AD102" s="2"/>
      <c r="AE102" s="2"/>
      <c r="AF102" s="2"/>
    </row>
    <row r="103" spans="1:33" ht="42" customHeight="1" x14ac:dyDescent="0.25">
      <c r="A103" s="361" t="s">
        <v>135</v>
      </c>
      <c r="B103" s="362"/>
      <c r="C103" s="362"/>
      <c r="D103" s="362"/>
      <c r="E103" s="362"/>
      <c r="F103" s="362"/>
      <c r="G103" s="362"/>
      <c r="H103" s="362"/>
      <c r="I103" s="362"/>
      <c r="J103" s="362"/>
      <c r="K103" s="362"/>
      <c r="L103" s="362"/>
      <c r="M103" s="362"/>
      <c r="N103" s="362"/>
      <c r="O103" s="2"/>
      <c r="P103" s="2"/>
      <c r="Q103" s="2"/>
      <c r="R103" s="2"/>
      <c r="S103" s="2"/>
      <c r="T103" s="2"/>
      <c r="U103" s="2"/>
      <c r="V103" s="2"/>
      <c r="W103" s="2"/>
      <c r="X103" s="2"/>
      <c r="Y103" s="2"/>
      <c r="Z103" s="2"/>
      <c r="AA103" s="2"/>
      <c r="AB103" s="2"/>
      <c r="AC103" s="2"/>
      <c r="AD103" s="2"/>
      <c r="AE103" s="2"/>
      <c r="AF103" s="2"/>
    </row>
    <row r="104" spans="1:33" ht="45.6" customHeight="1" x14ac:dyDescent="0.25">
      <c r="A104" s="361" t="s">
        <v>328</v>
      </c>
      <c r="B104" s="362"/>
      <c r="C104" s="362"/>
      <c r="D104" s="362"/>
      <c r="E104" s="362"/>
      <c r="F104" s="362"/>
      <c r="G104" s="362"/>
      <c r="H104" s="362"/>
      <c r="I104" s="362"/>
      <c r="J104" s="362"/>
      <c r="K104" s="362"/>
      <c r="L104" s="362"/>
      <c r="M104" s="362"/>
      <c r="N104" s="362"/>
      <c r="O104" s="2"/>
      <c r="P104" s="2"/>
      <c r="Q104" s="2"/>
      <c r="R104" s="2"/>
      <c r="S104" s="2"/>
      <c r="T104" s="2"/>
      <c r="U104" s="2"/>
      <c r="V104" s="2"/>
      <c r="W104" s="2"/>
      <c r="X104" s="2"/>
      <c r="Y104" s="2"/>
      <c r="Z104" s="2"/>
      <c r="AA104" s="2"/>
      <c r="AB104" s="2"/>
      <c r="AC104" s="2"/>
      <c r="AD104" s="2"/>
      <c r="AE104" s="2"/>
      <c r="AF104" s="2"/>
    </row>
    <row r="105" spans="1:33" ht="42" customHeight="1" x14ac:dyDescent="0.25">
      <c r="A105" s="361" t="s">
        <v>329</v>
      </c>
      <c r="B105" s="362"/>
      <c r="C105" s="362"/>
      <c r="D105" s="362"/>
      <c r="E105" s="362"/>
      <c r="F105" s="362"/>
      <c r="G105" s="362"/>
      <c r="H105" s="362"/>
      <c r="I105" s="362"/>
      <c r="J105" s="362"/>
      <c r="K105" s="362"/>
      <c r="L105" s="362"/>
      <c r="M105" s="362"/>
      <c r="N105" s="362"/>
      <c r="O105" s="2"/>
      <c r="P105" s="2"/>
      <c r="Q105" s="2"/>
      <c r="R105" s="2"/>
      <c r="S105" s="2"/>
      <c r="T105" s="2"/>
      <c r="U105" s="2"/>
      <c r="V105" s="2"/>
      <c r="W105" s="2"/>
      <c r="X105" s="2"/>
      <c r="Y105" s="2"/>
      <c r="Z105" s="2"/>
      <c r="AA105" s="2"/>
      <c r="AB105" s="2"/>
      <c r="AC105" s="2"/>
      <c r="AD105" s="2"/>
      <c r="AE105" s="2"/>
      <c r="AF105" s="2"/>
    </row>
    <row r="106" spans="1:33" ht="55.9" customHeight="1" x14ac:dyDescent="0.25">
      <c r="A106" s="361" t="s">
        <v>330</v>
      </c>
      <c r="B106" s="361"/>
      <c r="C106" s="361"/>
      <c r="D106" s="361"/>
      <c r="E106" s="361"/>
      <c r="F106" s="361"/>
      <c r="G106" s="361"/>
      <c r="H106" s="361"/>
      <c r="I106" s="361"/>
      <c r="J106" s="361"/>
      <c r="K106" s="361"/>
      <c r="L106" s="361"/>
      <c r="M106" s="361"/>
      <c r="N106" s="361"/>
      <c r="O106" s="44"/>
      <c r="P106" s="44"/>
      <c r="Q106" s="44"/>
      <c r="R106" s="44"/>
      <c r="S106" s="44"/>
      <c r="T106" s="44"/>
      <c r="U106" s="44"/>
      <c r="V106" s="44"/>
      <c r="W106" s="44"/>
      <c r="X106" s="44"/>
      <c r="Y106" s="44"/>
      <c r="Z106" s="44"/>
      <c r="AA106" s="44"/>
      <c r="AB106" s="44"/>
      <c r="AC106" s="44"/>
      <c r="AD106" s="44"/>
      <c r="AE106" s="44"/>
      <c r="AF106" s="44"/>
      <c r="AG106" s="44"/>
    </row>
    <row r="107" spans="1:33" x14ac:dyDescent="0.25">
      <c r="A107" s="362" t="s">
        <v>334</v>
      </c>
      <c r="B107" s="362"/>
      <c r="C107" s="362"/>
      <c r="D107" s="362"/>
      <c r="E107" s="362"/>
      <c r="F107" s="362"/>
      <c r="G107" s="362"/>
      <c r="H107" s="362"/>
      <c r="I107" s="362"/>
      <c r="J107" s="362"/>
      <c r="K107" s="362"/>
      <c r="L107" s="362"/>
      <c r="M107" s="362"/>
      <c r="N107" s="362"/>
      <c r="O107" s="2"/>
      <c r="P107" s="2"/>
      <c r="Q107" s="2"/>
      <c r="R107" s="2"/>
      <c r="S107" s="2"/>
      <c r="T107" s="2"/>
      <c r="U107" s="2"/>
      <c r="V107" s="2"/>
      <c r="W107" s="2"/>
      <c r="X107" s="2"/>
      <c r="Y107" s="2"/>
      <c r="Z107" s="2"/>
      <c r="AA107" s="2"/>
      <c r="AB107" s="2"/>
      <c r="AC107" s="2"/>
      <c r="AD107" s="2"/>
      <c r="AE107" s="2"/>
      <c r="AF107" s="2"/>
    </row>
    <row r="108" spans="1:33" x14ac:dyDescent="0.25">
      <c r="A108" s="362" t="s">
        <v>335</v>
      </c>
      <c r="B108" s="362"/>
      <c r="C108" s="362"/>
      <c r="D108" s="362"/>
      <c r="E108" s="362"/>
      <c r="F108" s="362"/>
      <c r="G108" s="362"/>
      <c r="H108" s="362"/>
      <c r="I108" s="362"/>
      <c r="J108" s="362"/>
      <c r="K108" s="362"/>
      <c r="L108" s="362"/>
      <c r="M108" s="362"/>
      <c r="N108" s="362"/>
      <c r="O108" s="2"/>
      <c r="P108" s="2"/>
      <c r="Q108" s="2"/>
      <c r="R108" s="2"/>
      <c r="S108" s="2"/>
      <c r="T108" s="2"/>
      <c r="U108" s="2"/>
      <c r="V108" s="2"/>
      <c r="W108" s="2"/>
      <c r="X108" s="2"/>
      <c r="Y108" s="2"/>
      <c r="Z108" s="2"/>
      <c r="AA108" s="2"/>
      <c r="AB108" s="2"/>
      <c r="AC108" s="2"/>
      <c r="AD108" s="2"/>
      <c r="AE108" s="2"/>
      <c r="AF108" s="2"/>
    </row>
    <row r="109" spans="1:33" ht="40.9" customHeight="1" x14ac:dyDescent="0.25">
      <c r="A109" s="361" t="s">
        <v>336</v>
      </c>
      <c r="B109" s="361"/>
      <c r="C109" s="361"/>
      <c r="D109" s="361"/>
      <c r="E109" s="361"/>
      <c r="F109" s="361"/>
      <c r="G109" s="361"/>
      <c r="H109" s="361"/>
      <c r="I109" s="361"/>
      <c r="J109" s="361"/>
      <c r="K109" s="361"/>
      <c r="L109" s="361"/>
      <c r="M109" s="361"/>
      <c r="N109" s="361"/>
      <c r="O109" s="2"/>
      <c r="P109" s="2"/>
      <c r="Q109" s="2"/>
      <c r="R109" s="2"/>
      <c r="S109" s="2"/>
      <c r="T109" s="2"/>
      <c r="U109" s="2"/>
      <c r="V109" s="2"/>
      <c r="W109" s="2"/>
      <c r="X109" s="2"/>
      <c r="Y109" s="2"/>
      <c r="Z109" s="2"/>
      <c r="AA109" s="2"/>
      <c r="AB109" s="2"/>
      <c r="AC109" s="2"/>
      <c r="AD109" s="2"/>
      <c r="AE109" s="2"/>
      <c r="AF109" s="2"/>
    </row>
    <row r="110" spans="1:33" x14ac:dyDescent="0.25">
      <c r="A110" s="361" t="s">
        <v>337</v>
      </c>
      <c r="B110" s="361"/>
      <c r="C110" s="361"/>
      <c r="D110" s="361"/>
      <c r="E110" s="361"/>
      <c r="F110" s="361"/>
      <c r="G110" s="361"/>
      <c r="H110" s="361"/>
      <c r="I110" s="361"/>
      <c r="J110" s="361"/>
      <c r="K110" s="361"/>
      <c r="L110" s="361"/>
      <c r="M110" s="361"/>
      <c r="N110" s="361"/>
      <c r="O110" s="44"/>
      <c r="P110" s="44"/>
      <c r="Q110" s="44"/>
      <c r="R110" s="44"/>
      <c r="S110" s="44"/>
      <c r="T110" s="44"/>
      <c r="U110" s="44"/>
      <c r="V110" s="44"/>
      <c r="W110" s="44"/>
      <c r="X110" s="44"/>
      <c r="Y110" s="44"/>
      <c r="Z110" s="44"/>
      <c r="AA110" s="44"/>
      <c r="AB110" s="44"/>
      <c r="AC110" s="44"/>
      <c r="AD110" s="44"/>
      <c r="AE110" s="44"/>
      <c r="AF110" s="44"/>
      <c r="AG110" s="44"/>
    </row>
    <row r="111" spans="1:33" x14ac:dyDescent="0.25">
      <c r="A111" s="361" t="s">
        <v>338</v>
      </c>
      <c r="B111" s="361"/>
      <c r="C111" s="361"/>
      <c r="D111" s="361"/>
      <c r="E111" s="361"/>
      <c r="F111" s="361"/>
      <c r="G111" s="361"/>
      <c r="H111" s="361"/>
      <c r="I111" s="361"/>
      <c r="J111" s="361"/>
      <c r="K111" s="361"/>
      <c r="L111" s="361"/>
      <c r="M111" s="361"/>
      <c r="N111" s="361"/>
      <c r="O111" s="44"/>
      <c r="P111" s="44"/>
      <c r="Q111" s="44"/>
      <c r="R111" s="44"/>
      <c r="S111" s="44"/>
      <c r="T111" s="44"/>
      <c r="U111" s="44"/>
      <c r="V111" s="44"/>
      <c r="W111" s="44"/>
      <c r="X111" s="44"/>
      <c r="Y111" s="44"/>
      <c r="Z111" s="44"/>
      <c r="AA111" s="44"/>
      <c r="AB111" s="44"/>
      <c r="AC111" s="44"/>
      <c r="AD111" s="44"/>
      <c r="AE111" s="44"/>
      <c r="AF111" s="44"/>
      <c r="AG111" s="44"/>
    </row>
    <row r="112" spans="1:33" x14ac:dyDescent="0.25">
      <c r="A112" s="362" t="s">
        <v>339</v>
      </c>
      <c r="B112" s="362"/>
      <c r="C112" s="362"/>
      <c r="D112" s="362"/>
      <c r="E112" s="362"/>
      <c r="F112" s="362"/>
      <c r="G112" s="362"/>
      <c r="H112" s="362"/>
      <c r="I112" s="362"/>
      <c r="J112" s="362"/>
      <c r="K112" s="362"/>
      <c r="L112" s="362"/>
      <c r="M112" s="362"/>
      <c r="N112" s="362"/>
      <c r="O112" s="2"/>
      <c r="P112" s="2"/>
      <c r="Q112" s="2"/>
      <c r="R112" s="2"/>
      <c r="S112" s="2"/>
      <c r="T112" s="2"/>
      <c r="U112" s="2"/>
      <c r="V112" s="2"/>
      <c r="W112" s="2"/>
      <c r="X112" s="2"/>
      <c r="Y112" s="2"/>
      <c r="Z112" s="2"/>
      <c r="AA112" s="2"/>
      <c r="AB112" s="2"/>
      <c r="AC112" s="2"/>
      <c r="AD112" s="2"/>
      <c r="AE112" s="2"/>
      <c r="AF112" s="2"/>
    </row>
    <row r="113" spans="1:33" x14ac:dyDescent="0.25">
      <c r="A113" s="362" t="s">
        <v>340</v>
      </c>
      <c r="B113" s="362"/>
      <c r="C113" s="362"/>
      <c r="D113" s="362"/>
      <c r="E113" s="362"/>
      <c r="F113" s="362"/>
      <c r="G113" s="362"/>
      <c r="H113" s="362"/>
      <c r="I113" s="362"/>
      <c r="J113" s="362"/>
      <c r="K113" s="362"/>
      <c r="L113" s="362"/>
      <c r="M113" s="362"/>
      <c r="N113" s="362"/>
      <c r="O113" s="2"/>
      <c r="P113" s="2"/>
      <c r="Q113" s="2"/>
      <c r="R113" s="2"/>
      <c r="S113" s="2"/>
      <c r="T113" s="2"/>
      <c r="U113" s="2"/>
      <c r="V113" s="2"/>
      <c r="W113" s="2"/>
      <c r="X113" s="2"/>
      <c r="Y113" s="2"/>
      <c r="Z113" s="2"/>
      <c r="AA113" s="2"/>
      <c r="AB113" s="2"/>
      <c r="AC113" s="2"/>
      <c r="AD113" s="2"/>
      <c r="AE113" s="2"/>
      <c r="AF113" s="2"/>
    </row>
    <row r="114" spans="1:33" ht="30" customHeight="1" x14ac:dyDescent="0.25">
      <c r="A114" s="361" t="s">
        <v>341</v>
      </c>
      <c r="B114" s="361"/>
      <c r="C114" s="361"/>
      <c r="D114" s="361"/>
      <c r="E114" s="361"/>
      <c r="F114" s="361"/>
      <c r="G114" s="361"/>
      <c r="H114" s="361"/>
      <c r="I114" s="361"/>
      <c r="J114" s="361"/>
      <c r="K114" s="361"/>
      <c r="L114" s="361"/>
      <c r="M114" s="361"/>
      <c r="N114" s="361"/>
      <c r="O114" s="2"/>
      <c r="P114" s="2"/>
      <c r="Q114" s="2"/>
      <c r="R114" s="2"/>
      <c r="S114" s="2"/>
      <c r="T114" s="2"/>
      <c r="U114" s="2"/>
      <c r="V114" s="2"/>
      <c r="W114" s="2"/>
      <c r="X114" s="2"/>
      <c r="Y114" s="2"/>
      <c r="Z114" s="2"/>
      <c r="AA114" s="2"/>
      <c r="AB114" s="2"/>
      <c r="AC114" s="2"/>
      <c r="AD114" s="2"/>
      <c r="AE114" s="2"/>
      <c r="AF114" s="2"/>
    </row>
    <row r="115" spans="1:33" ht="55.9" customHeight="1" x14ac:dyDescent="0.25">
      <c r="A115" s="361" t="s">
        <v>342</v>
      </c>
      <c r="B115" s="361"/>
      <c r="C115" s="361"/>
      <c r="D115" s="361"/>
      <c r="E115" s="361"/>
      <c r="F115" s="361"/>
      <c r="G115" s="361"/>
      <c r="H115" s="361"/>
      <c r="I115" s="361"/>
      <c r="J115" s="361"/>
      <c r="K115" s="361"/>
      <c r="L115" s="361"/>
      <c r="M115" s="361"/>
      <c r="N115" s="361"/>
      <c r="O115" s="44"/>
      <c r="P115" s="44"/>
      <c r="Q115" s="44"/>
      <c r="R115" s="44"/>
      <c r="S115" s="44"/>
      <c r="T115" s="44"/>
      <c r="U115" s="44"/>
      <c r="V115" s="44"/>
      <c r="W115" s="44"/>
      <c r="X115" s="44"/>
      <c r="Y115" s="44"/>
      <c r="Z115" s="44"/>
      <c r="AA115" s="44"/>
      <c r="AB115" s="44"/>
      <c r="AC115" s="44"/>
      <c r="AD115" s="44"/>
      <c r="AE115" s="44"/>
      <c r="AF115" s="44"/>
      <c r="AG115" s="44"/>
    </row>
    <row r="116" spans="1:33" ht="30" customHeight="1" x14ac:dyDescent="0.25">
      <c r="A116" s="361" t="s">
        <v>343</v>
      </c>
      <c r="B116" s="361"/>
      <c r="C116" s="361"/>
      <c r="D116" s="361"/>
      <c r="E116" s="361"/>
      <c r="F116" s="361"/>
      <c r="G116" s="361"/>
      <c r="H116" s="361"/>
      <c r="I116" s="361"/>
      <c r="J116" s="361"/>
      <c r="K116" s="361"/>
      <c r="L116" s="361"/>
      <c r="M116" s="361"/>
      <c r="N116" s="361"/>
      <c r="O116" s="44"/>
      <c r="P116" s="44"/>
      <c r="Q116" s="44"/>
      <c r="R116" s="44"/>
      <c r="S116" s="44"/>
      <c r="T116" s="44"/>
      <c r="U116" s="44"/>
      <c r="V116" s="44"/>
      <c r="W116" s="44"/>
      <c r="X116" s="44"/>
      <c r="Y116" s="44"/>
      <c r="Z116" s="44"/>
      <c r="AA116" s="44"/>
      <c r="AB116" s="44"/>
      <c r="AC116" s="44"/>
      <c r="AD116" s="44"/>
      <c r="AE116" s="44"/>
      <c r="AF116" s="44"/>
      <c r="AG116" s="44"/>
    </row>
    <row r="117" spans="1:33" ht="213" customHeight="1" x14ac:dyDescent="0.25">
      <c r="A117" s="361" t="s">
        <v>344</v>
      </c>
      <c r="B117" s="361"/>
      <c r="C117" s="361"/>
      <c r="D117" s="361"/>
      <c r="E117" s="361"/>
      <c r="F117" s="361"/>
      <c r="G117" s="361"/>
      <c r="H117" s="361"/>
      <c r="I117" s="361"/>
      <c r="J117" s="361"/>
      <c r="K117" s="361"/>
      <c r="L117" s="361"/>
      <c r="M117" s="361"/>
      <c r="N117" s="361"/>
      <c r="O117" s="44"/>
      <c r="P117" s="44"/>
      <c r="Q117" s="44"/>
      <c r="R117" s="44"/>
      <c r="S117" s="44"/>
      <c r="T117" s="44"/>
      <c r="U117" s="44"/>
      <c r="V117" s="44"/>
      <c r="W117" s="44"/>
      <c r="X117" s="44"/>
      <c r="Y117" s="44"/>
      <c r="Z117" s="44"/>
      <c r="AA117" s="44"/>
      <c r="AB117" s="44"/>
      <c r="AC117" s="44"/>
      <c r="AD117" s="44"/>
      <c r="AE117" s="44"/>
      <c r="AF117" s="44"/>
      <c r="AG117" s="44"/>
    </row>
    <row r="118" spans="1:33" x14ac:dyDescent="0.25">
      <c r="A118" s="362" t="s">
        <v>345</v>
      </c>
      <c r="B118" s="362"/>
      <c r="C118" s="362"/>
      <c r="D118" s="362"/>
      <c r="E118" s="362"/>
      <c r="F118" s="362"/>
      <c r="G118" s="362"/>
      <c r="H118" s="362"/>
      <c r="I118" s="362"/>
      <c r="J118" s="362"/>
      <c r="K118" s="362"/>
      <c r="L118" s="362"/>
      <c r="M118" s="362"/>
      <c r="N118" s="362"/>
      <c r="O118" s="2"/>
      <c r="P118" s="2"/>
      <c r="Q118" s="2"/>
      <c r="R118" s="2"/>
      <c r="S118" s="2"/>
      <c r="T118" s="2"/>
      <c r="U118" s="2"/>
      <c r="V118" s="2"/>
      <c r="W118" s="2"/>
      <c r="X118" s="2"/>
      <c r="Y118" s="2"/>
      <c r="Z118" s="2"/>
      <c r="AA118" s="2"/>
      <c r="AB118" s="2"/>
      <c r="AC118" s="2"/>
      <c r="AD118" s="2"/>
      <c r="AE118" s="2"/>
      <c r="AF118" s="2"/>
    </row>
    <row r="119" spans="1:33" x14ac:dyDescent="0.25">
      <c r="A119" s="362" t="s">
        <v>346</v>
      </c>
      <c r="B119" s="362"/>
      <c r="C119" s="362"/>
      <c r="D119" s="362"/>
      <c r="E119" s="362"/>
      <c r="F119" s="362"/>
      <c r="G119" s="362"/>
      <c r="H119" s="362"/>
      <c r="I119" s="362"/>
      <c r="J119" s="362"/>
      <c r="K119" s="362"/>
      <c r="L119" s="362"/>
      <c r="M119" s="362"/>
      <c r="N119" s="362"/>
      <c r="O119" s="2"/>
      <c r="P119" s="2"/>
      <c r="Q119" s="2"/>
      <c r="R119" s="2"/>
      <c r="S119" s="2"/>
      <c r="T119" s="2"/>
      <c r="U119" s="2"/>
      <c r="V119" s="2"/>
      <c r="W119" s="2"/>
      <c r="X119" s="2"/>
      <c r="Y119" s="2"/>
      <c r="Z119" s="2"/>
      <c r="AA119" s="2"/>
      <c r="AB119" s="2"/>
      <c r="AC119" s="2"/>
      <c r="AD119" s="2"/>
      <c r="AE119" s="2"/>
      <c r="AF119" s="2"/>
    </row>
    <row r="120" spans="1:33" x14ac:dyDescent="0.25">
      <c r="A120" s="361" t="s">
        <v>347</v>
      </c>
      <c r="B120" s="361"/>
      <c r="C120" s="361"/>
      <c r="D120" s="361"/>
      <c r="E120" s="361"/>
      <c r="F120" s="361"/>
      <c r="G120" s="361"/>
      <c r="H120" s="361"/>
      <c r="I120" s="361"/>
      <c r="J120" s="361"/>
      <c r="K120" s="361"/>
      <c r="L120" s="361"/>
      <c r="M120" s="361"/>
      <c r="N120" s="361"/>
      <c r="O120" s="44"/>
      <c r="P120" s="44"/>
      <c r="Q120" s="44"/>
      <c r="R120" s="44"/>
      <c r="S120" s="44"/>
      <c r="T120" s="44"/>
      <c r="U120" s="44"/>
      <c r="V120" s="44"/>
      <c r="W120" s="44"/>
      <c r="X120" s="44"/>
      <c r="Y120" s="44"/>
      <c r="Z120" s="44"/>
      <c r="AA120" s="44"/>
      <c r="AB120" s="44"/>
      <c r="AC120" s="44"/>
      <c r="AD120" s="44"/>
      <c r="AE120" s="44"/>
      <c r="AF120" s="44"/>
      <c r="AG120" s="44"/>
    </row>
    <row r="121" spans="1:33" x14ac:dyDescent="0.25">
      <c r="A121" s="361" t="s">
        <v>348</v>
      </c>
      <c r="B121" s="361"/>
      <c r="C121" s="361"/>
      <c r="D121" s="361"/>
      <c r="E121" s="361"/>
      <c r="F121" s="361"/>
      <c r="G121" s="361"/>
      <c r="H121" s="361"/>
      <c r="I121" s="361"/>
      <c r="J121" s="361"/>
      <c r="K121" s="361"/>
      <c r="L121" s="361"/>
      <c r="M121" s="361"/>
      <c r="N121" s="361"/>
      <c r="O121" s="44"/>
      <c r="P121" s="44"/>
      <c r="Q121" s="44"/>
      <c r="R121" s="44"/>
      <c r="S121" s="44"/>
      <c r="T121" s="44"/>
      <c r="U121" s="44"/>
      <c r="V121" s="44"/>
      <c r="W121" s="44"/>
      <c r="X121" s="44"/>
      <c r="Y121" s="44"/>
      <c r="Z121" s="44"/>
      <c r="AA121" s="44"/>
      <c r="AB121" s="44"/>
      <c r="AC121" s="44"/>
      <c r="AD121" s="44"/>
      <c r="AE121" s="44"/>
      <c r="AF121" s="44"/>
      <c r="AG121" s="44"/>
    </row>
    <row r="122" spans="1:33" ht="30" customHeight="1" x14ac:dyDescent="0.25">
      <c r="A122" s="361" t="s">
        <v>349</v>
      </c>
      <c r="B122" s="361"/>
      <c r="C122" s="361"/>
      <c r="D122" s="361"/>
      <c r="E122" s="361"/>
      <c r="F122" s="361"/>
      <c r="G122" s="361"/>
      <c r="H122" s="361"/>
      <c r="I122" s="361"/>
      <c r="J122" s="361"/>
      <c r="K122" s="361"/>
      <c r="L122" s="361"/>
      <c r="M122" s="361"/>
      <c r="N122" s="361"/>
      <c r="O122" s="44"/>
      <c r="P122" s="44"/>
      <c r="Q122" s="44"/>
      <c r="R122" s="44"/>
      <c r="S122" s="44"/>
      <c r="T122" s="44"/>
      <c r="U122" s="44"/>
      <c r="V122" s="44"/>
      <c r="W122" s="44"/>
      <c r="X122" s="44"/>
      <c r="Y122" s="44"/>
      <c r="Z122" s="44"/>
      <c r="AA122" s="44"/>
      <c r="AB122" s="44"/>
      <c r="AC122" s="44"/>
      <c r="AD122" s="44"/>
      <c r="AE122" s="44"/>
      <c r="AF122" s="44"/>
      <c r="AG122" s="44"/>
    </row>
    <row r="123" spans="1:33" ht="12.6" customHeight="1" x14ac:dyDescent="0.25">
      <c r="A123" s="362" t="s">
        <v>350</v>
      </c>
      <c r="B123" s="362"/>
      <c r="C123" s="362"/>
      <c r="D123" s="362"/>
      <c r="E123" s="362"/>
      <c r="F123" s="362"/>
      <c r="G123" s="362"/>
      <c r="H123" s="362"/>
      <c r="I123" s="362"/>
      <c r="J123" s="362"/>
      <c r="K123" s="362"/>
      <c r="L123" s="362"/>
      <c r="M123" s="362"/>
      <c r="N123" s="362"/>
      <c r="O123" s="2"/>
      <c r="P123" s="2"/>
      <c r="Q123" s="2"/>
      <c r="R123" s="2"/>
      <c r="S123" s="2"/>
      <c r="T123" s="2"/>
      <c r="U123" s="2"/>
      <c r="V123" s="2"/>
      <c r="W123" s="2"/>
      <c r="X123" s="2"/>
      <c r="Y123" s="2"/>
      <c r="Z123" s="2"/>
      <c r="AA123" s="2"/>
      <c r="AB123" s="2"/>
      <c r="AC123" s="2"/>
      <c r="AD123" s="2"/>
      <c r="AE123" s="2"/>
      <c r="AF123" s="2"/>
    </row>
    <row r="124" spans="1:33" x14ac:dyDescent="0.25">
      <c r="A124" s="362" t="s">
        <v>351</v>
      </c>
      <c r="B124" s="362"/>
      <c r="C124" s="362"/>
      <c r="D124" s="362"/>
      <c r="E124" s="362"/>
      <c r="F124" s="362"/>
      <c r="G124" s="362"/>
      <c r="H124" s="362"/>
      <c r="I124" s="362"/>
      <c r="J124" s="362"/>
      <c r="K124" s="362"/>
      <c r="L124" s="362"/>
      <c r="M124" s="362"/>
      <c r="N124" s="362"/>
      <c r="O124" s="2"/>
      <c r="P124" s="2"/>
      <c r="Q124" s="2"/>
      <c r="R124" s="2"/>
      <c r="S124" s="2"/>
      <c r="T124" s="2"/>
      <c r="U124" s="2"/>
      <c r="V124" s="2"/>
      <c r="W124" s="2"/>
      <c r="X124" s="2"/>
      <c r="Y124" s="2"/>
      <c r="Z124" s="2"/>
      <c r="AA124" s="2"/>
      <c r="AB124" s="2"/>
      <c r="AC124" s="2"/>
      <c r="AD124" s="2"/>
      <c r="AE124" s="2"/>
      <c r="AF124" s="2"/>
    </row>
    <row r="125" spans="1:33" x14ac:dyDescent="0.25">
      <c r="A125" s="361" t="s">
        <v>352</v>
      </c>
      <c r="B125" s="361"/>
      <c r="C125" s="361"/>
      <c r="D125" s="361"/>
      <c r="E125" s="361"/>
      <c r="F125" s="361"/>
      <c r="G125" s="361"/>
      <c r="H125" s="361"/>
      <c r="I125" s="361"/>
      <c r="J125" s="361"/>
      <c r="K125" s="361"/>
      <c r="L125" s="361"/>
      <c r="M125" s="361"/>
      <c r="N125" s="361"/>
      <c r="O125" s="2"/>
      <c r="P125" s="2"/>
      <c r="Q125" s="2"/>
      <c r="R125" s="2"/>
      <c r="S125" s="2"/>
      <c r="T125" s="2"/>
      <c r="U125" s="2"/>
      <c r="V125" s="2"/>
      <c r="W125" s="2"/>
      <c r="X125" s="2"/>
      <c r="Y125" s="2"/>
      <c r="Z125" s="2"/>
      <c r="AA125" s="2"/>
      <c r="AB125" s="2"/>
      <c r="AC125" s="2"/>
      <c r="AD125" s="2"/>
      <c r="AE125" s="2"/>
      <c r="AF125" s="2"/>
    </row>
    <row r="126" spans="1:33" x14ac:dyDescent="0.25">
      <c r="A126" s="361" t="s">
        <v>353</v>
      </c>
      <c r="B126" s="361"/>
      <c r="C126" s="361"/>
      <c r="D126" s="361"/>
      <c r="E126" s="361"/>
      <c r="F126" s="361"/>
      <c r="G126" s="361"/>
      <c r="H126" s="361"/>
      <c r="I126" s="361"/>
      <c r="J126" s="361"/>
      <c r="K126" s="361"/>
      <c r="L126" s="361"/>
      <c r="M126" s="361"/>
      <c r="N126" s="361"/>
      <c r="O126" s="44"/>
      <c r="P126" s="44"/>
      <c r="Q126" s="44"/>
      <c r="R126" s="44"/>
      <c r="S126" s="44"/>
      <c r="T126" s="44"/>
      <c r="U126" s="44"/>
      <c r="V126" s="44"/>
      <c r="W126" s="44"/>
      <c r="X126" s="44"/>
      <c r="Y126" s="44"/>
      <c r="Z126" s="44"/>
      <c r="AA126" s="44"/>
      <c r="AB126" s="44"/>
      <c r="AC126" s="44"/>
      <c r="AD126" s="44"/>
      <c r="AE126" s="44"/>
      <c r="AF126" s="44"/>
      <c r="AG126" s="44"/>
    </row>
    <row r="127" spans="1:33" x14ac:dyDescent="0.25">
      <c r="A127" s="361" t="s">
        <v>354</v>
      </c>
      <c r="B127" s="361"/>
      <c r="C127" s="361"/>
      <c r="D127" s="361"/>
      <c r="E127" s="361"/>
      <c r="F127" s="361"/>
      <c r="G127" s="361"/>
      <c r="H127" s="361"/>
      <c r="I127" s="361"/>
      <c r="J127" s="361"/>
      <c r="K127" s="361"/>
      <c r="L127" s="361"/>
      <c r="M127" s="361"/>
      <c r="N127" s="361"/>
      <c r="O127" s="44"/>
      <c r="P127" s="44"/>
      <c r="Q127" s="44"/>
      <c r="R127" s="44"/>
      <c r="S127" s="44"/>
      <c r="T127" s="44"/>
      <c r="U127" s="44"/>
      <c r="V127" s="44"/>
      <c r="W127" s="44"/>
      <c r="X127" s="44"/>
      <c r="Y127" s="44"/>
      <c r="Z127" s="44"/>
      <c r="AA127" s="44"/>
      <c r="AB127" s="44"/>
      <c r="AC127" s="44"/>
      <c r="AD127" s="44"/>
      <c r="AE127" s="44"/>
      <c r="AF127" s="44"/>
      <c r="AG127" s="44"/>
    </row>
    <row r="128" spans="1:33" x14ac:dyDescent="0.25">
      <c r="A128" s="361" t="s">
        <v>355</v>
      </c>
      <c r="B128" s="361"/>
      <c r="C128" s="361"/>
      <c r="D128" s="361"/>
      <c r="E128" s="361"/>
      <c r="F128" s="361"/>
      <c r="G128" s="361"/>
      <c r="H128" s="361"/>
      <c r="I128" s="361"/>
      <c r="J128" s="361"/>
      <c r="K128" s="361"/>
      <c r="L128" s="361"/>
      <c r="M128" s="361"/>
      <c r="N128" s="361"/>
      <c r="O128" s="44"/>
      <c r="P128" s="44"/>
      <c r="Q128" s="44"/>
      <c r="R128" s="44"/>
      <c r="S128" s="44"/>
      <c r="T128" s="44"/>
      <c r="U128" s="44"/>
      <c r="V128" s="44"/>
      <c r="W128" s="44"/>
      <c r="X128" s="44"/>
      <c r="Y128" s="44"/>
      <c r="Z128" s="44"/>
      <c r="AA128" s="44"/>
      <c r="AB128" s="44"/>
      <c r="AC128" s="44"/>
      <c r="AD128" s="44"/>
      <c r="AE128" s="44"/>
      <c r="AF128" s="44"/>
      <c r="AG128" s="44"/>
    </row>
    <row r="129" spans="1:33" x14ac:dyDescent="0.25">
      <c r="A129" s="362" t="s">
        <v>356</v>
      </c>
      <c r="B129" s="362"/>
      <c r="C129" s="362"/>
      <c r="D129" s="362"/>
      <c r="E129" s="362"/>
      <c r="F129" s="362"/>
      <c r="G129" s="362"/>
      <c r="H129" s="362"/>
      <c r="I129" s="362"/>
      <c r="J129" s="362"/>
      <c r="K129" s="362"/>
      <c r="L129" s="362"/>
      <c r="M129" s="362"/>
      <c r="N129" s="362"/>
      <c r="O129" s="2"/>
      <c r="P129" s="2"/>
      <c r="Q129" s="2"/>
      <c r="R129" s="2"/>
      <c r="S129" s="2"/>
      <c r="T129" s="2"/>
      <c r="U129" s="2"/>
      <c r="V129" s="2"/>
      <c r="W129" s="2"/>
      <c r="X129" s="2"/>
      <c r="Y129" s="2"/>
      <c r="Z129" s="2"/>
      <c r="AA129" s="2"/>
      <c r="AB129" s="2"/>
      <c r="AC129" s="2"/>
      <c r="AD129" s="2"/>
      <c r="AE129" s="2"/>
      <c r="AF129" s="2"/>
    </row>
    <row r="130" spans="1:33" x14ac:dyDescent="0.25">
      <c r="A130" s="362"/>
      <c r="B130" s="362"/>
      <c r="C130" s="362"/>
      <c r="D130" s="362"/>
      <c r="E130" s="362"/>
      <c r="F130" s="362"/>
      <c r="G130" s="362"/>
      <c r="H130" s="362"/>
      <c r="I130" s="362"/>
      <c r="J130" s="362"/>
      <c r="K130" s="362"/>
      <c r="L130" s="362"/>
      <c r="M130" s="362"/>
      <c r="N130" s="362"/>
      <c r="O130" s="2"/>
      <c r="P130" s="2"/>
      <c r="Q130" s="2"/>
      <c r="R130" s="2"/>
      <c r="S130" s="2"/>
      <c r="T130" s="2"/>
      <c r="U130" s="2"/>
      <c r="V130" s="2"/>
      <c r="W130" s="2"/>
      <c r="X130" s="2"/>
      <c r="Y130" s="2"/>
      <c r="Z130" s="2"/>
      <c r="AA130" s="2"/>
      <c r="AB130" s="2"/>
      <c r="AC130" s="2"/>
      <c r="AD130" s="2"/>
      <c r="AE130" s="2"/>
      <c r="AF130" s="2"/>
    </row>
    <row r="131" spans="1:33" ht="30" customHeight="1" x14ac:dyDescent="0.25">
      <c r="A131" s="361" t="s">
        <v>138</v>
      </c>
      <c r="B131" s="361"/>
      <c r="C131" s="361"/>
      <c r="D131" s="361"/>
      <c r="E131" s="361"/>
      <c r="F131" s="361"/>
      <c r="G131" s="361"/>
      <c r="H131" s="361"/>
      <c r="I131" s="361"/>
      <c r="J131" s="361"/>
      <c r="K131" s="361"/>
      <c r="L131" s="361"/>
      <c r="M131" s="361"/>
      <c r="N131" s="361"/>
      <c r="O131" s="44"/>
      <c r="P131" s="44"/>
      <c r="Q131" s="44"/>
      <c r="R131" s="44"/>
      <c r="S131" s="44"/>
      <c r="T131" s="44"/>
      <c r="U131" s="44"/>
      <c r="V131" s="44"/>
      <c r="W131" s="44"/>
      <c r="X131" s="44"/>
      <c r="Y131" s="44"/>
      <c r="Z131" s="44"/>
      <c r="AA131" s="44"/>
      <c r="AB131" s="44"/>
      <c r="AC131" s="44"/>
      <c r="AD131" s="44"/>
      <c r="AE131" s="44"/>
      <c r="AF131" s="44"/>
      <c r="AG131" s="44"/>
    </row>
    <row r="132" spans="1:33" x14ac:dyDescent="0.25">
      <c r="A132" s="361"/>
      <c r="B132" s="361"/>
      <c r="C132" s="361"/>
      <c r="D132" s="361"/>
      <c r="E132" s="361"/>
      <c r="F132" s="361"/>
      <c r="G132" s="361"/>
      <c r="H132" s="361"/>
      <c r="I132" s="361"/>
      <c r="J132" s="361"/>
      <c r="K132" s="361"/>
      <c r="L132" s="361"/>
      <c r="M132" s="361"/>
      <c r="N132" s="361"/>
      <c r="O132" s="44"/>
      <c r="P132" s="44"/>
      <c r="Q132" s="44"/>
      <c r="R132" s="44"/>
      <c r="S132" s="44"/>
      <c r="T132" s="44"/>
      <c r="U132" s="44"/>
      <c r="V132" s="44"/>
      <c r="W132" s="44"/>
      <c r="X132" s="44"/>
      <c r="Y132" s="44"/>
      <c r="Z132" s="44"/>
      <c r="AA132" s="44"/>
      <c r="AB132" s="44"/>
      <c r="AC132" s="44"/>
      <c r="AD132" s="44"/>
      <c r="AE132" s="44"/>
      <c r="AF132" s="44"/>
      <c r="AG132" s="44"/>
    </row>
    <row r="133" spans="1:33" ht="46.9" customHeight="1" x14ac:dyDescent="0.25">
      <c r="A133" s="361" t="s">
        <v>139</v>
      </c>
      <c r="B133" s="361"/>
      <c r="C133" s="361"/>
      <c r="D133" s="361"/>
      <c r="E133" s="361"/>
      <c r="F133" s="361"/>
      <c r="G133" s="361"/>
      <c r="H133" s="361"/>
      <c r="I133" s="361"/>
      <c r="J133" s="361"/>
      <c r="K133" s="361"/>
      <c r="L133" s="361"/>
      <c r="M133" s="361"/>
      <c r="N133" s="361"/>
      <c r="O133" s="44"/>
      <c r="P133" s="44"/>
      <c r="Q133" s="44"/>
      <c r="R133" s="44"/>
      <c r="S133" s="44"/>
      <c r="T133" s="44"/>
      <c r="U133" s="44"/>
      <c r="V133" s="44"/>
      <c r="W133" s="44"/>
      <c r="X133" s="44"/>
      <c r="Y133" s="44"/>
      <c r="Z133" s="44"/>
      <c r="AA133" s="44"/>
      <c r="AB133" s="44"/>
      <c r="AC133" s="44"/>
      <c r="AD133" s="44"/>
      <c r="AE133" s="44"/>
      <c r="AF133" s="44"/>
      <c r="AG133" s="44"/>
    </row>
    <row r="134" spans="1:33" x14ac:dyDescent="0.25">
      <c r="A134" s="44"/>
      <c r="B134" s="44"/>
      <c r="C134" s="44"/>
      <c r="D134" s="44"/>
      <c r="E134" s="44"/>
      <c r="F134" s="44"/>
      <c r="G134" s="2"/>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row>
    <row r="135" spans="1:33" x14ac:dyDescent="0.25">
      <c r="A135" s="44"/>
      <c r="B135" s="44"/>
      <c r="C135" s="44"/>
      <c r="D135" s="44"/>
      <c r="E135" s="44"/>
      <c r="F135" s="44"/>
      <c r="G135" s="2"/>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row>
    <row r="136" spans="1:33"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3"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sheetData>
  <sheetProtection algorithmName="SHA-512" hashValue="ONowsfZdBtyIK7Vrx/crSESZWaF0F0fVmu7MpUoBGuOTxtOrSpUOR3s2sLespTQcWKtBFSUe4CGlyp5JltRVBw==" saltValue="ZrPdNmhqmUgZlp9dX2emMQ==" spinCount="100000" sheet="1" formatCells="0" formatColumns="0" formatRows="0"/>
  <mergeCells count="37">
    <mergeCell ref="D3:N3"/>
    <mergeCell ref="D4:N4"/>
    <mergeCell ref="A3:C6"/>
    <mergeCell ref="A116:N116"/>
    <mergeCell ref="A117:N117"/>
    <mergeCell ref="A111:N111"/>
    <mergeCell ref="A112:N112"/>
    <mergeCell ref="A113:N113"/>
    <mergeCell ref="A114:N114"/>
    <mergeCell ref="A115:N115"/>
    <mergeCell ref="A108:N108"/>
    <mergeCell ref="A109:N109"/>
    <mergeCell ref="A110:N110"/>
    <mergeCell ref="A105:N105"/>
    <mergeCell ref="A106:N106"/>
    <mergeCell ref="A107:N107"/>
    <mergeCell ref="A132:N132"/>
    <mergeCell ref="A133:N133"/>
    <mergeCell ref="A123:N123"/>
    <mergeCell ref="A124:N124"/>
    <mergeCell ref="A125:N125"/>
    <mergeCell ref="A126:N126"/>
    <mergeCell ref="A127:N127"/>
    <mergeCell ref="A128:N128"/>
    <mergeCell ref="A129:N129"/>
    <mergeCell ref="A130:N130"/>
    <mergeCell ref="A131:N131"/>
    <mergeCell ref="A119:N119"/>
    <mergeCell ref="A120:N120"/>
    <mergeCell ref="A121:N121"/>
    <mergeCell ref="A122:N122"/>
    <mergeCell ref="A118:N118"/>
    <mergeCell ref="A104:N104"/>
    <mergeCell ref="A99:I99"/>
    <mergeCell ref="B101:N101"/>
    <mergeCell ref="A102:N102"/>
    <mergeCell ref="A103:N103"/>
  </mergeCells>
  <pageMargins left="0.7" right="0.7" top="0.75" bottom="0.75" header="0.3" footer="0.3"/>
  <pageSetup scale="55" orientation="portrait" r:id="rId1"/>
  <headerFooter>
    <oddHeader>&amp;RPage &amp;P</oddHeader>
    <oddFooter>&amp;CPage &amp;P of &amp;N</oddFooter>
  </headerFooter>
  <rowBreaks count="1" manualBreakCount="1">
    <brk id="9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0" tint="-0.34998626667073579"/>
  </sheetPr>
  <dimension ref="A1:N116"/>
  <sheetViews>
    <sheetView zoomScaleNormal="100" zoomScaleSheetLayoutView="80" zoomScalePageLayoutView="90" workbookViewId="0"/>
  </sheetViews>
  <sheetFormatPr defaultRowHeight="15" x14ac:dyDescent="0.25"/>
  <cols>
    <col min="1" max="1" width="26.7109375" customWidth="1"/>
    <col min="3" max="14" width="9.7109375" customWidth="1"/>
  </cols>
  <sheetData>
    <row r="1" spans="1:14" ht="18" customHeight="1" x14ac:dyDescent="0.25">
      <c r="A1" s="1" t="str">
        <f>General!$A$4</f>
        <v>Spreadsheets for Environmental Footprint Analysis (SEFA) Version 3.0, November 2019</v>
      </c>
      <c r="N1" s="194" t="e">
        <f ca="1">CONCATENATE(General!$A3, " - ", General!$A6)</f>
        <v>#REF!</v>
      </c>
    </row>
    <row r="2" spans="1:14" ht="19.5" thickBot="1" x14ac:dyDescent="0.35">
      <c r="A2" s="354" t="s">
        <v>192</v>
      </c>
      <c r="B2" s="354"/>
      <c r="C2" s="354"/>
      <c r="D2" s="354"/>
      <c r="E2" s="354"/>
      <c r="F2" s="354"/>
      <c r="G2" s="354"/>
      <c r="H2" s="354"/>
      <c r="I2" s="354"/>
      <c r="J2" s="354"/>
      <c r="K2" s="354"/>
      <c r="L2" s="354"/>
      <c r="M2" s="354"/>
      <c r="N2" s="354"/>
    </row>
    <row r="3" spans="1:14" ht="36" customHeight="1" thickBot="1" x14ac:dyDescent="0.3">
      <c r="A3" s="97" t="s">
        <v>69</v>
      </c>
      <c r="B3" s="98" t="s">
        <v>70</v>
      </c>
      <c r="C3" s="369" t="s">
        <v>188</v>
      </c>
      <c r="D3" s="370"/>
      <c r="E3" s="367" t="s">
        <v>189</v>
      </c>
      <c r="F3" s="368"/>
      <c r="G3" s="367" t="s">
        <v>325</v>
      </c>
      <c r="H3" s="368"/>
      <c r="I3" s="367" t="s">
        <v>326</v>
      </c>
      <c r="J3" s="368"/>
      <c r="K3" s="367" t="s">
        <v>190</v>
      </c>
      <c r="L3" s="368"/>
      <c r="M3" s="367" t="s">
        <v>191</v>
      </c>
      <c r="N3" s="368"/>
    </row>
    <row r="4" spans="1:14" x14ac:dyDescent="0.25">
      <c r="A4" s="99"/>
      <c r="B4" s="100"/>
      <c r="C4" s="101" t="s">
        <v>71</v>
      </c>
      <c r="D4" s="102" t="s">
        <v>72</v>
      </c>
      <c r="E4" s="101" t="s">
        <v>71</v>
      </c>
      <c r="F4" s="103" t="s">
        <v>123</v>
      </c>
      <c r="G4" s="101" t="s">
        <v>71</v>
      </c>
      <c r="H4" s="102" t="s">
        <v>72</v>
      </c>
      <c r="I4" s="103" t="s">
        <v>71</v>
      </c>
      <c r="J4" s="102" t="s">
        <v>72</v>
      </c>
      <c r="K4" s="102" t="s">
        <v>73</v>
      </c>
      <c r="L4" s="102" t="s">
        <v>72</v>
      </c>
      <c r="M4" s="102" t="s">
        <v>73</v>
      </c>
      <c r="N4" s="102" t="s">
        <v>72</v>
      </c>
    </row>
    <row r="5" spans="1:14" ht="15.75" thickBot="1" x14ac:dyDescent="0.3">
      <c r="A5" s="104"/>
      <c r="B5" s="105"/>
      <c r="C5" s="106" t="s">
        <v>74</v>
      </c>
      <c r="D5" s="107" t="s">
        <v>75</v>
      </c>
      <c r="E5" s="106" t="s">
        <v>74</v>
      </c>
      <c r="F5" s="108" t="s">
        <v>75</v>
      </c>
      <c r="G5" s="106" t="s">
        <v>74</v>
      </c>
      <c r="H5" s="107" t="s">
        <v>75</v>
      </c>
      <c r="I5" s="108" t="s">
        <v>74</v>
      </c>
      <c r="J5" s="107" t="s">
        <v>75</v>
      </c>
      <c r="K5" s="107" t="s">
        <v>74</v>
      </c>
      <c r="L5" s="107" t="s">
        <v>75</v>
      </c>
      <c r="M5" s="107" t="s">
        <v>74</v>
      </c>
      <c r="N5" s="107" t="s">
        <v>75</v>
      </c>
    </row>
    <row r="6" spans="1:14" ht="15.75" thickBot="1" x14ac:dyDescent="0.3">
      <c r="A6" s="109" t="s">
        <v>76</v>
      </c>
      <c r="B6" s="210" t="e">
        <f ca="1">INDIRECT(CONCATENATE("'",General!$C$10,"[",General!$C$11,"]Grid Electricity'!",ADDRESS(ROW(B9),COLUMN(B9),4)))</f>
        <v>#REF!</v>
      </c>
      <c r="C6" s="110">
        <v>6.9290000000000003</v>
      </c>
      <c r="D6" s="111" t="e">
        <f ca="1">C6*B6</f>
        <v>#REF!</v>
      </c>
      <c r="E6" s="112">
        <v>2200</v>
      </c>
      <c r="F6" s="111" t="e">
        <f ca="1">E6*B6</f>
        <v>#REF!</v>
      </c>
      <c r="G6" s="112">
        <v>6</v>
      </c>
      <c r="H6" s="111" t="e">
        <f ca="1">G6*B6</f>
        <v>#REF!</v>
      </c>
      <c r="I6" s="112">
        <v>15</v>
      </c>
      <c r="J6" s="111" t="e">
        <f ca="1">I6*B6</f>
        <v>#REF!</v>
      </c>
      <c r="K6" s="112">
        <v>9.1999999999999998E-2</v>
      </c>
      <c r="L6" s="111" t="e">
        <f ca="1">K6*B6</f>
        <v>#REF!</v>
      </c>
      <c r="M6" s="112">
        <v>0.66</v>
      </c>
      <c r="N6" s="111" t="e">
        <f ca="1">M6*B6</f>
        <v>#REF!</v>
      </c>
    </row>
    <row r="7" spans="1:14" ht="15.75" thickBot="1" x14ac:dyDescent="0.3">
      <c r="A7" s="109" t="s">
        <v>77</v>
      </c>
      <c r="B7" s="210" t="e">
        <f ca="1">INDIRECT(CONCATENATE("'",General!$C$10,"[",General!$C$11,"]Grid Electricity'!",ADDRESS(ROW(B10),COLUMN(B10),4)))</f>
        <v>#REF!</v>
      </c>
      <c r="C7" s="110">
        <v>6.9290000000000003</v>
      </c>
      <c r="D7" s="111" t="e">
        <f t="shared" ref="D7:D9" ca="1" si="0">C7*B7</f>
        <v>#REF!</v>
      </c>
      <c r="E7" s="112">
        <v>1300</v>
      </c>
      <c r="F7" s="111" t="e">
        <f t="shared" ref="F7:F9" ca="1" si="1">E7*B7</f>
        <v>#REF!</v>
      </c>
      <c r="G7" s="112">
        <v>1.1000000000000001</v>
      </c>
      <c r="H7" s="111" t="e">
        <f t="shared" ref="H7:H9" ca="1" si="2">G7*B7</f>
        <v>#REF!</v>
      </c>
      <c r="I7" s="112">
        <v>6.6E-3</v>
      </c>
      <c r="J7" s="111" t="e">
        <f t="shared" ref="J7:J9" ca="1" si="3">I7*B7</f>
        <v>#REF!</v>
      </c>
      <c r="K7" s="112">
        <v>0.08</v>
      </c>
      <c r="L7" s="111" t="e">
        <f t="shared" ref="L7:L9" ca="1" si="4">K7*B7</f>
        <v>#REF!</v>
      </c>
      <c r="M7" s="112">
        <v>2.5000000000000001E-2</v>
      </c>
      <c r="N7" s="111" t="e">
        <f t="shared" ref="N7:N9" ca="1" si="5">M7*B7</f>
        <v>#REF!</v>
      </c>
    </row>
    <row r="8" spans="1:14" ht="15.75" thickBot="1" x14ac:dyDescent="0.3">
      <c r="A8" s="109" t="s">
        <v>78</v>
      </c>
      <c r="B8" s="210" t="e">
        <f ca="1">INDIRECT(CONCATENATE("'",General!$C$10,"[",General!$C$11,"]Grid Electricity'!",ADDRESS(ROW(B11),COLUMN(B11),4)))</f>
        <v>#REF!</v>
      </c>
      <c r="C8" s="110">
        <v>6.9290000000000003</v>
      </c>
      <c r="D8" s="111" t="e">
        <f t="shared" ca="1" si="0"/>
        <v>#REF!</v>
      </c>
      <c r="E8" s="112">
        <v>1800</v>
      </c>
      <c r="F8" s="111" t="e">
        <f t="shared" ca="1" si="1"/>
        <v>#REF!</v>
      </c>
      <c r="G8" s="112">
        <v>2.2000000000000002</v>
      </c>
      <c r="H8" s="111" t="e">
        <f t="shared" ca="1" si="2"/>
        <v>#REF!</v>
      </c>
      <c r="I8" s="112">
        <v>2.8</v>
      </c>
      <c r="J8" s="111" t="e">
        <f t="shared" ca="1" si="3"/>
        <v>#REF!</v>
      </c>
      <c r="K8" s="112">
        <v>0.13</v>
      </c>
      <c r="L8" s="111" t="e">
        <f t="shared" ca="1" si="4"/>
        <v>#REF!</v>
      </c>
      <c r="M8" s="112">
        <v>6.6000000000000003E-2</v>
      </c>
      <c r="N8" s="111" t="e">
        <f t="shared" ca="1" si="5"/>
        <v>#REF!</v>
      </c>
    </row>
    <row r="9" spans="1:14" ht="15.75" thickBot="1" x14ac:dyDescent="0.3">
      <c r="A9" s="109" t="s">
        <v>79</v>
      </c>
      <c r="B9" s="210" t="e">
        <f ca="1">INDIRECT(CONCATENATE("'",General!$C$10,"[",General!$C$11,"]Grid Electricity'!",ADDRESS(ROW(B12),COLUMN(B12),4)))</f>
        <v>#REF!</v>
      </c>
      <c r="C9" s="110">
        <v>6.9290000000000003</v>
      </c>
      <c r="D9" s="111" t="e">
        <f t="shared" ca="1" si="0"/>
        <v>#REF!</v>
      </c>
      <c r="E9" s="112">
        <v>0</v>
      </c>
      <c r="F9" s="111" t="e">
        <f t="shared" ca="1" si="1"/>
        <v>#REF!</v>
      </c>
      <c r="G9" s="112">
        <v>0</v>
      </c>
      <c r="H9" s="111" t="e">
        <f t="shared" ca="1" si="2"/>
        <v>#REF!</v>
      </c>
      <c r="I9" s="112">
        <v>0</v>
      </c>
      <c r="J9" s="111" t="e">
        <f t="shared" ca="1" si="3"/>
        <v>#REF!</v>
      </c>
      <c r="K9" s="112">
        <v>0</v>
      </c>
      <c r="L9" s="111" t="e">
        <f t="shared" ca="1" si="4"/>
        <v>#REF!</v>
      </c>
      <c r="M9" s="112">
        <v>0</v>
      </c>
      <c r="N9" s="111" t="e">
        <f t="shared" ca="1" si="5"/>
        <v>#REF!</v>
      </c>
    </row>
    <row r="10" spans="1:14" ht="15.75" thickBot="1" x14ac:dyDescent="0.3">
      <c r="A10" s="109" t="s">
        <v>80</v>
      </c>
      <c r="B10" s="210" t="e">
        <f ca="1">INDIRECT(CONCATENATE("'",General!$C$10,"[",General!$C$11,"]Grid Electricity'!",ADDRESS(ROW(B13),COLUMN(B13),4)))</f>
        <v>#REF!</v>
      </c>
      <c r="C10" s="110">
        <v>6.9290000000000003</v>
      </c>
      <c r="D10" s="111" t="e">
        <f ca="1">C10*B10</f>
        <v>#REF!</v>
      </c>
      <c r="E10" s="112">
        <v>0</v>
      </c>
      <c r="F10" s="112">
        <v>0</v>
      </c>
      <c r="G10" s="112">
        <v>1.4</v>
      </c>
      <c r="H10" s="111" t="e">
        <f ca="1">G10*B10</f>
        <v>#REF!</v>
      </c>
      <c r="I10" s="112">
        <v>0.65</v>
      </c>
      <c r="J10" s="111" t="e">
        <f ca="1">I10*B10</f>
        <v>#REF!</v>
      </c>
      <c r="K10" s="112">
        <v>8.4000000000000005E-2</v>
      </c>
      <c r="L10" s="111" t="e">
        <f ca="1">K10*B10</f>
        <v>#REF!</v>
      </c>
      <c r="M10" s="113">
        <v>5.3000000000000001E-6</v>
      </c>
      <c r="N10" s="114" t="e">
        <f ca="1">M10*B10</f>
        <v>#REF!</v>
      </c>
    </row>
    <row r="11" spans="1:14" ht="15.75" thickBot="1" x14ac:dyDescent="0.3">
      <c r="A11" s="109" t="s">
        <v>81</v>
      </c>
      <c r="B11" s="210" t="e">
        <f ca="1">INDIRECT(CONCATENATE("'",General!$C$10,"[",General!$C$11,"]Grid Electricity'!",ADDRESS(ROW(B14),COLUMN(B14),4)))</f>
        <v>#REF!</v>
      </c>
      <c r="C11" s="110">
        <v>6.9290000000000003</v>
      </c>
      <c r="D11" s="111" t="e">
        <f t="shared" ref="D11:D15" ca="1" si="6">C11*B11</f>
        <v>#REF!</v>
      </c>
      <c r="E11" s="112">
        <v>0</v>
      </c>
      <c r="F11" s="112">
        <v>0</v>
      </c>
      <c r="G11" s="112">
        <v>0</v>
      </c>
      <c r="H11" s="112">
        <v>0</v>
      </c>
      <c r="I11" s="112">
        <v>0</v>
      </c>
      <c r="J11" s="112">
        <v>0</v>
      </c>
      <c r="K11" s="112">
        <v>0</v>
      </c>
      <c r="L11" s="112">
        <v>0</v>
      </c>
      <c r="M11" s="112">
        <v>0</v>
      </c>
      <c r="N11" s="112">
        <v>0</v>
      </c>
    </row>
    <row r="12" spans="1:14" ht="15.75" thickBot="1" x14ac:dyDescent="0.3">
      <c r="A12" s="109" t="s">
        <v>82</v>
      </c>
      <c r="B12" s="210" t="e">
        <f ca="1">INDIRECT(CONCATENATE("'",General!$C$10,"[",General!$C$11,"]Grid Electricity'!",ADDRESS(ROW(B15),COLUMN(B15),4)))</f>
        <v>#REF!</v>
      </c>
      <c r="C12" s="110">
        <v>6.9290000000000003</v>
      </c>
      <c r="D12" s="111" t="e">
        <f t="shared" ca="1" si="6"/>
        <v>#REF!</v>
      </c>
      <c r="E12" s="112">
        <v>0</v>
      </c>
      <c r="F12" s="112">
        <v>0</v>
      </c>
      <c r="G12" s="112">
        <v>0</v>
      </c>
      <c r="H12" s="112">
        <v>0</v>
      </c>
      <c r="I12" s="112">
        <v>0</v>
      </c>
      <c r="J12" s="112">
        <v>0</v>
      </c>
      <c r="K12" s="112">
        <v>0</v>
      </c>
      <c r="L12" s="112">
        <v>0</v>
      </c>
      <c r="M12" s="112">
        <v>0</v>
      </c>
      <c r="N12" s="112">
        <v>0</v>
      </c>
    </row>
    <row r="13" spans="1:14" ht="15.75" thickBot="1" x14ac:dyDescent="0.3">
      <c r="A13" s="109" t="s">
        <v>83</v>
      </c>
      <c r="B13" s="210" t="e">
        <f ca="1">INDIRECT(CONCATENATE("'",General!$C$10,"[",General!$C$11,"]Grid Electricity'!",ADDRESS(ROW(B16),COLUMN(B16),4)))</f>
        <v>#REF!</v>
      </c>
      <c r="C13" s="110">
        <v>6.9290000000000003</v>
      </c>
      <c r="D13" s="111" t="e">
        <f t="shared" ca="1" si="6"/>
        <v>#REF!</v>
      </c>
      <c r="E13" s="112">
        <v>0</v>
      </c>
      <c r="F13" s="112">
        <v>0</v>
      </c>
      <c r="G13" s="112">
        <v>0</v>
      </c>
      <c r="H13" s="112">
        <v>0</v>
      </c>
      <c r="I13" s="112">
        <v>0</v>
      </c>
      <c r="J13" s="112">
        <v>0</v>
      </c>
      <c r="K13" s="112">
        <v>0</v>
      </c>
      <c r="L13" s="112">
        <v>0</v>
      </c>
      <c r="M13" s="112">
        <v>0</v>
      </c>
      <c r="N13" s="112">
        <v>0</v>
      </c>
    </row>
    <row r="14" spans="1:14" ht="15.75" thickBot="1" x14ac:dyDescent="0.3">
      <c r="A14" s="109" t="s">
        <v>84</v>
      </c>
      <c r="B14" s="210" t="e">
        <f ca="1">INDIRECT(CONCATENATE("'",General!$C$10,"[",General!$C$11,"]Grid Electricity'!",ADDRESS(ROW(B17),COLUMN(B17),4)))</f>
        <v>#REF!</v>
      </c>
      <c r="C14" s="110">
        <v>6.9290000000000003</v>
      </c>
      <c r="D14" s="111" t="e">
        <f t="shared" ca="1" si="6"/>
        <v>#REF!</v>
      </c>
      <c r="E14" s="112">
        <v>0</v>
      </c>
      <c r="F14" s="112">
        <v>0</v>
      </c>
      <c r="G14" s="112">
        <v>0</v>
      </c>
      <c r="H14" s="112">
        <v>0</v>
      </c>
      <c r="I14" s="112">
        <v>0</v>
      </c>
      <c r="J14" s="112">
        <v>0</v>
      </c>
      <c r="K14" s="112">
        <v>0</v>
      </c>
      <c r="L14" s="112">
        <v>0</v>
      </c>
      <c r="M14" s="112">
        <v>0</v>
      </c>
      <c r="N14" s="112">
        <v>0</v>
      </c>
    </row>
    <row r="15" spans="1:14" ht="15.75" thickBot="1" x14ac:dyDescent="0.3">
      <c r="A15" s="109" t="s">
        <v>57</v>
      </c>
      <c r="B15" s="210" t="e">
        <f ca="1">INDIRECT(CONCATENATE("'",General!$C$10,"[",General!$C$11,"]Grid Electricity'!",ADDRESS(ROW(B18),COLUMN(B18),4)))</f>
        <v>#REF!</v>
      </c>
      <c r="C15" s="110">
        <v>6.9290000000000003</v>
      </c>
      <c r="D15" s="111" t="e">
        <f t="shared" ca="1" si="6"/>
        <v>#REF!</v>
      </c>
      <c r="E15" s="112" t="e">
        <f ca="1">'Transfer 2'!F26</f>
        <v>#REF!</v>
      </c>
      <c r="F15" s="111" t="e">
        <f t="shared" ref="F15" ca="1" si="7">E15*B15</f>
        <v>#REF!</v>
      </c>
      <c r="G15" s="112" t="e">
        <f ca="1">'Transfer 2'!H26</f>
        <v>#REF!</v>
      </c>
      <c r="H15" s="111" t="e">
        <f ca="1">G15*$B$15</f>
        <v>#REF!</v>
      </c>
      <c r="I15" s="112" t="e">
        <f ca="1">'Transfer 2'!J26</f>
        <v>#REF!</v>
      </c>
      <c r="J15" s="111" t="e">
        <f ca="1">I15*$B$15</f>
        <v>#REF!</v>
      </c>
      <c r="K15" s="112" t="e">
        <f ca="1">'Transfer 2'!L26</f>
        <v>#REF!</v>
      </c>
      <c r="L15" s="111" t="e">
        <f ca="1">K15*$B$15</f>
        <v>#REF!</v>
      </c>
      <c r="M15" s="112" t="e">
        <f ca="1">'Transfer 2'!N26</f>
        <v>#REF!</v>
      </c>
      <c r="N15" s="111" t="e">
        <f ca="1">M15*$B$15</f>
        <v>#REF!</v>
      </c>
    </row>
    <row r="16" spans="1:14" ht="15.75" thickBot="1" x14ac:dyDescent="0.3">
      <c r="A16" s="109"/>
      <c r="B16" s="112"/>
      <c r="C16" s="115"/>
      <c r="D16" s="116"/>
      <c r="E16" s="116"/>
      <c r="F16" s="116"/>
      <c r="G16" s="116"/>
      <c r="H16" s="116"/>
      <c r="I16" s="116"/>
      <c r="J16" s="116"/>
      <c r="K16" s="116"/>
      <c r="L16" s="116"/>
      <c r="M16" s="116"/>
      <c r="N16" s="116"/>
    </row>
    <row r="17" spans="1:14" ht="15.75" thickBot="1" x14ac:dyDescent="0.3">
      <c r="A17" s="117" t="s">
        <v>103</v>
      </c>
      <c r="B17" s="118" t="e">
        <f ca="1">IF(SUM(B6:B15)&lt;&gt;1,"see note",SUM(B6:B15))</f>
        <v>#REF!</v>
      </c>
      <c r="C17" s="115"/>
      <c r="D17" s="119" t="e">
        <f ca="1">SUM(D6:D15)</f>
        <v>#REF!</v>
      </c>
      <c r="E17" s="116"/>
      <c r="F17" s="119" t="e">
        <f ca="1">SUM(F6:F15)</f>
        <v>#REF!</v>
      </c>
      <c r="G17" s="116"/>
      <c r="H17" s="119" t="e">
        <f ca="1">SUM(H6:H15)</f>
        <v>#REF!</v>
      </c>
      <c r="I17" s="116"/>
      <c r="J17" s="119" t="e">
        <f ca="1">SUM(J6:J15)</f>
        <v>#REF!</v>
      </c>
      <c r="K17" s="116"/>
      <c r="L17" s="119" t="e">
        <f ca="1">SUM(L6:L15)</f>
        <v>#REF!</v>
      </c>
      <c r="M17" s="116"/>
      <c r="N17" s="119" t="e">
        <f ca="1">SUM(N6:N15)</f>
        <v>#REF!</v>
      </c>
    </row>
    <row r="18" spans="1:14" x14ac:dyDescent="0.25">
      <c r="A18" s="372" t="s">
        <v>114</v>
      </c>
      <c r="B18" s="372"/>
      <c r="C18" s="372"/>
      <c r="D18" s="372"/>
      <c r="E18" s="372"/>
      <c r="F18" s="372"/>
      <c r="G18" s="372"/>
      <c r="H18" s="372"/>
    </row>
    <row r="19" spans="1:14" x14ac:dyDescent="0.25">
      <c r="A19" s="371" t="s">
        <v>187</v>
      </c>
      <c r="B19" s="371"/>
      <c r="C19" s="371"/>
      <c r="D19" s="371"/>
      <c r="E19" s="371"/>
      <c r="F19" s="371"/>
      <c r="G19" s="371"/>
      <c r="H19" s="371"/>
      <c r="I19" s="371"/>
      <c r="J19" s="371"/>
    </row>
    <row r="20" spans="1:14" ht="18" customHeight="1" x14ac:dyDescent="0.3">
      <c r="A20" s="227"/>
      <c r="B20" s="227"/>
      <c r="C20" s="227"/>
      <c r="D20" s="227"/>
      <c r="E20" s="227"/>
      <c r="F20" s="227"/>
      <c r="G20" s="227"/>
      <c r="H20" s="227"/>
      <c r="I20" s="227"/>
      <c r="J20" s="227"/>
      <c r="K20" s="227"/>
      <c r="L20" s="227"/>
      <c r="M20" s="227"/>
      <c r="N20" s="227"/>
    </row>
    <row r="21" spans="1:14" ht="18" customHeight="1" thickBot="1" x14ac:dyDescent="0.35">
      <c r="A21" s="354" t="s">
        <v>193</v>
      </c>
      <c r="B21" s="354"/>
      <c r="C21" s="354"/>
      <c r="D21" s="354"/>
      <c r="E21" s="354"/>
      <c r="F21" s="354"/>
      <c r="G21" s="354"/>
      <c r="H21" s="354"/>
      <c r="I21" s="354"/>
      <c r="J21" s="354"/>
      <c r="K21" s="354"/>
      <c r="L21" s="354"/>
      <c r="M21" s="354"/>
      <c r="N21" s="354"/>
    </row>
    <row r="22" spans="1:14" ht="40.15" customHeight="1" thickBot="1" x14ac:dyDescent="0.3">
      <c r="A22" s="97" t="s">
        <v>69</v>
      </c>
      <c r="B22" s="98" t="s">
        <v>70</v>
      </c>
      <c r="C22" s="369" t="s">
        <v>188</v>
      </c>
      <c r="D22" s="370"/>
      <c r="E22" s="367" t="s">
        <v>189</v>
      </c>
      <c r="F22" s="368"/>
      <c r="G22" s="367" t="s">
        <v>325</v>
      </c>
      <c r="H22" s="368"/>
      <c r="I22" s="367" t="s">
        <v>326</v>
      </c>
      <c r="J22" s="368"/>
      <c r="K22" s="367" t="s">
        <v>190</v>
      </c>
      <c r="L22" s="368"/>
      <c r="M22" s="367" t="s">
        <v>191</v>
      </c>
      <c r="N22" s="368"/>
    </row>
    <row r="23" spans="1:14" x14ac:dyDescent="0.25">
      <c r="A23" s="99"/>
      <c r="B23" s="100"/>
      <c r="C23" s="101" t="s">
        <v>71</v>
      </c>
      <c r="D23" s="102" t="s">
        <v>72</v>
      </c>
      <c r="E23" s="101" t="s">
        <v>71</v>
      </c>
      <c r="F23" s="103" t="s">
        <v>123</v>
      </c>
      <c r="G23" s="101" t="s">
        <v>71</v>
      </c>
      <c r="H23" s="102" t="s">
        <v>72</v>
      </c>
      <c r="I23" s="103" t="s">
        <v>71</v>
      </c>
      <c r="J23" s="102" t="s">
        <v>72</v>
      </c>
      <c r="K23" s="102" t="s">
        <v>73</v>
      </c>
      <c r="L23" s="102" t="s">
        <v>72</v>
      </c>
      <c r="M23" s="102" t="s">
        <v>73</v>
      </c>
      <c r="N23" s="102" t="s">
        <v>72</v>
      </c>
    </row>
    <row r="24" spans="1:14" ht="15.75" thickBot="1" x14ac:dyDescent="0.3">
      <c r="A24" s="104"/>
      <c r="B24" s="105"/>
      <c r="C24" s="106" t="s">
        <v>74</v>
      </c>
      <c r="D24" s="107" t="s">
        <v>75</v>
      </c>
      <c r="E24" s="106" t="s">
        <v>74</v>
      </c>
      <c r="F24" s="108" t="s">
        <v>75</v>
      </c>
      <c r="G24" s="106" t="s">
        <v>74</v>
      </c>
      <c r="H24" s="107" t="s">
        <v>75</v>
      </c>
      <c r="I24" s="108" t="s">
        <v>74</v>
      </c>
      <c r="J24" s="107" t="s">
        <v>75</v>
      </c>
      <c r="K24" s="107" t="s">
        <v>74</v>
      </c>
      <c r="L24" s="107" t="s">
        <v>75</v>
      </c>
      <c r="M24" s="107" t="s">
        <v>74</v>
      </c>
      <c r="N24" s="107" t="s">
        <v>75</v>
      </c>
    </row>
    <row r="25" spans="1:14" ht="15.75" thickBot="1" x14ac:dyDescent="0.3">
      <c r="A25" s="109" t="s">
        <v>76</v>
      </c>
      <c r="B25" s="210" t="e">
        <f ca="1">IF(INDIRECT(CONCATENATE("'",General!$C$10,"[",General!$C$11,"]Grid Electricity'!",ADDRESS(ROW($L$5),COLUMN($L$5),4)))="Use a Single Fuel Mix",INDIRECT(CONCATENATE("'",General!$C$10,"[",General!$C$11,"]Grid Electricity'!",ADDRESS(ROW(B9),COLUMN(B9),4))),INDIRECT(CONCATENATE("'",General!$C$10,"[",General!$C$11,"]Grid Electricity'!",ADDRESS(ROW(D9),COLUMN(D9),4))))</f>
        <v>#REF!</v>
      </c>
      <c r="C25" s="110">
        <v>6.9290000000000003</v>
      </c>
      <c r="D25" s="111" t="e">
        <f t="shared" ref="D25:D34" ca="1" si="8">C25*B25</f>
        <v>#REF!</v>
      </c>
      <c r="E25" s="112">
        <v>2200</v>
      </c>
      <c r="F25" s="111" t="e">
        <f ca="1">E25*B25</f>
        <v>#REF!</v>
      </c>
      <c r="G25" s="112">
        <v>6</v>
      </c>
      <c r="H25" s="111" t="e">
        <f ca="1">G25*B25</f>
        <v>#REF!</v>
      </c>
      <c r="I25" s="112">
        <v>15</v>
      </c>
      <c r="J25" s="111" t="e">
        <f ca="1">I25*B25</f>
        <v>#REF!</v>
      </c>
      <c r="K25" s="112">
        <v>9.1999999999999998E-2</v>
      </c>
      <c r="L25" s="111" t="e">
        <f ca="1">K25*B25</f>
        <v>#REF!</v>
      </c>
      <c r="M25" s="112">
        <v>0.66</v>
      </c>
      <c r="N25" s="111" t="e">
        <f ca="1">M25*B25</f>
        <v>#REF!</v>
      </c>
    </row>
    <row r="26" spans="1:14" ht="15.75" thickBot="1" x14ac:dyDescent="0.3">
      <c r="A26" s="109" t="s">
        <v>77</v>
      </c>
      <c r="B26" s="210" t="e">
        <f ca="1">IF(INDIRECT(CONCATENATE("'",General!$C$10,"[",General!$C$11,"]Grid Electricity'!",ADDRESS(ROW($L$5),COLUMN($L$5),4)))="Use a Single Fuel Mix",INDIRECT(CONCATENATE("'",General!$C$10,"[",General!$C$11,"]Grid Electricity'!",ADDRESS(ROW(B10),COLUMN(B10),4))),INDIRECT(CONCATENATE("'",General!$C$10,"[",General!$C$11,"]Grid Electricity'!",ADDRESS(ROW(D10),COLUMN(D10),4))))</f>
        <v>#REF!</v>
      </c>
      <c r="C26" s="110">
        <v>6.9290000000000003</v>
      </c>
      <c r="D26" s="111" t="e">
        <f t="shared" ca="1" si="8"/>
        <v>#REF!</v>
      </c>
      <c r="E26" s="112">
        <v>1300</v>
      </c>
      <c r="F26" s="111" t="e">
        <f ca="1">E26*B26</f>
        <v>#REF!</v>
      </c>
      <c r="G26" s="112">
        <v>1.1000000000000001</v>
      </c>
      <c r="H26" s="111" t="e">
        <f ca="1">G26*B26</f>
        <v>#REF!</v>
      </c>
      <c r="I26" s="112">
        <v>6.6E-3</v>
      </c>
      <c r="J26" s="111" t="e">
        <f ca="1">I26*B26</f>
        <v>#REF!</v>
      </c>
      <c r="K26" s="112">
        <v>0.08</v>
      </c>
      <c r="L26" s="111" t="e">
        <f ca="1">K26*B26</f>
        <v>#REF!</v>
      </c>
      <c r="M26" s="112">
        <v>2.5000000000000001E-2</v>
      </c>
      <c r="N26" s="111" t="e">
        <f ca="1">M26*B26</f>
        <v>#REF!</v>
      </c>
    </row>
    <row r="27" spans="1:14" ht="15.75" thickBot="1" x14ac:dyDescent="0.3">
      <c r="A27" s="109" t="s">
        <v>78</v>
      </c>
      <c r="B27" s="210" t="e">
        <f ca="1">IF(INDIRECT(CONCATENATE("'",General!$C$10,"[",General!$C$11,"]Grid Electricity'!",ADDRESS(ROW($L$5),COLUMN($L$5),4)))="Use a Single Fuel Mix",INDIRECT(CONCATENATE("'",General!$C$10,"[",General!$C$11,"]Grid Electricity'!",ADDRESS(ROW(B11),COLUMN(B11),4))),INDIRECT(CONCATENATE("'",General!$C$10,"[",General!$C$11,"]Grid Electricity'!",ADDRESS(ROW(D11),COLUMN(D11),4))))</f>
        <v>#REF!</v>
      </c>
      <c r="C27" s="110">
        <v>6.9290000000000003</v>
      </c>
      <c r="D27" s="111" t="e">
        <f t="shared" ca="1" si="8"/>
        <v>#REF!</v>
      </c>
      <c r="E27" s="112">
        <v>1800</v>
      </c>
      <c r="F27" s="111" t="e">
        <f ca="1">E27*B27</f>
        <v>#REF!</v>
      </c>
      <c r="G27" s="112">
        <v>2.2000000000000002</v>
      </c>
      <c r="H27" s="111" t="e">
        <f ca="1">G27*B27</f>
        <v>#REF!</v>
      </c>
      <c r="I27" s="112">
        <v>2.8</v>
      </c>
      <c r="J27" s="111" t="e">
        <f ca="1">I27*B27</f>
        <v>#REF!</v>
      </c>
      <c r="K27" s="112">
        <v>0.13</v>
      </c>
      <c r="L27" s="111" t="e">
        <f ca="1">K27*B27</f>
        <v>#REF!</v>
      </c>
      <c r="M27" s="112">
        <v>6.6000000000000003E-2</v>
      </c>
      <c r="N27" s="111" t="e">
        <f ca="1">M27*B27</f>
        <v>#REF!</v>
      </c>
    </row>
    <row r="28" spans="1:14" ht="15.75" thickBot="1" x14ac:dyDescent="0.3">
      <c r="A28" s="109" t="s">
        <v>79</v>
      </c>
      <c r="B28" s="210" t="e">
        <f ca="1">IF(INDIRECT(CONCATENATE("'",General!$C$10,"[",General!$C$11,"]Grid Electricity'!",ADDRESS(ROW($L$5),COLUMN($L$5),4)))="Use a Single Fuel Mix",INDIRECT(CONCATENATE("'",General!$C$10,"[",General!$C$11,"]Grid Electricity'!",ADDRESS(ROW(B12),COLUMN(B12),4))),INDIRECT(CONCATENATE("'",General!$C$10,"[",General!$C$11,"]Grid Electricity'!",ADDRESS(ROW(D12),COLUMN(D12),4))))</f>
        <v>#REF!</v>
      </c>
      <c r="C28" s="110">
        <v>6.9290000000000003</v>
      </c>
      <c r="D28" s="111" t="e">
        <f t="shared" ca="1" si="8"/>
        <v>#REF!</v>
      </c>
      <c r="E28" s="112">
        <v>0</v>
      </c>
      <c r="F28" s="111" t="e">
        <f ca="1">E28*B28</f>
        <v>#REF!</v>
      </c>
      <c r="G28" s="112">
        <v>0</v>
      </c>
      <c r="H28" s="111" t="e">
        <f ca="1">G28*B28</f>
        <v>#REF!</v>
      </c>
      <c r="I28" s="112">
        <v>0</v>
      </c>
      <c r="J28" s="111" t="e">
        <f ca="1">I28*B28</f>
        <v>#REF!</v>
      </c>
      <c r="K28" s="112">
        <v>0</v>
      </c>
      <c r="L28" s="111" t="e">
        <f ca="1">K28*B28</f>
        <v>#REF!</v>
      </c>
      <c r="M28" s="112">
        <v>0</v>
      </c>
      <c r="N28" s="111" t="e">
        <f ca="1">M28*B28</f>
        <v>#REF!</v>
      </c>
    </row>
    <row r="29" spans="1:14" ht="15.75" thickBot="1" x14ac:dyDescent="0.3">
      <c r="A29" s="109" t="s">
        <v>80</v>
      </c>
      <c r="B29" s="210" t="e">
        <f ca="1">IF(INDIRECT(CONCATENATE("'",General!$C$10,"[",General!$C$11,"]Grid Electricity'!",ADDRESS(ROW($L$5),COLUMN($L$5),4)))="Use a Single Fuel Mix",INDIRECT(CONCATENATE("'",General!$C$10,"[",General!$C$11,"]Grid Electricity'!",ADDRESS(ROW(B13),COLUMN(B13),4))),INDIRECT(CONCATENATE("'",General!$C$10,"[",General!$C$11,"]Grid Electricity'!",ADDRESS(ROW(D13),COLUMN(D13),4))))</f>
        <v>#REF!</v>
      </c>
      <c r="C29" s="110">
        <v>6.9290000000000003</v>
      </c>
      <c r="D29" s="111" t="e">
        <f t="shared" ca="1" si="8"/>
        <v>#REF!</v>
      </c>
      <c r="E29" s="112">
        <v>0</v>
      </c>
      <c r="F29" s="112">
        <v>0</v>
      </c>
      <c r="G29" s="112">
        <v>1.4</v>
      </c>
      <c r="H29" s="111" t="e">
        <f ca="1">G29*B29</f>
        <v>#REF!</v>
      </c>
      <c r="I29" s="112">
        <v>0.65</v>
      </c>
      <c r="J29" s="111" t="e">
        <f ca="1">I29*B29</f>
        <v>#REF!</v>
      </c>
      <c r="K29" s="112">
        <v>8.4000000000000005E-2</v>
      </c>
      <c r="L29" s="111" t="e">
        <f ca="1">K29*B29</f>
        <v>#REF!</v>
      </c>
      <c r="M29" s="113">
        <v>5.3000000000000001E-6</v>
      </c>
      <c r="N29" s="114" t="e">
        <f ca="1">M29*B29</f>
        <v>#REF!</v>
      </c>
    </row>
    <row r="30" spans="1:14" ht="15.75" thickBot="1" x14ac:dyDescent="0.3">
      <c r="A30" s="109" t="s">
        <v>81</v>
      </c>
      <c r="B30" s="210" t="e">
        <f ca="1">IF(INDIRECT(CONCATENATE("'",General!$C$10,"[",General!$C$11,"]Grid Electricity'!",ADDRESS(ROW($L$5),COLUMN($L$5),4)))="Use a Single Fuel Mix",INDIRECT(CONCATENATE("'",General!$C$10,"[",General!$C$11,"]Grid Electricity'!",ADDRESS(ROW(B14),COLUMN(B14),4))),INDIRECT(CONCATENATE("'",General!$C$10,"[",General!$C$11,"]Grid Electricity'!",ADDRESS(ROW(D14),COLUMN(D14),4))))</f>
        <v>#REF!</v>
      </c>
      <c r="C30" s="110">
        <v>6.9290000000000003</v>
      </c>
      <c r="D30" s="111" t="e">
        <f t="shared" ca="1" si="8"/>
        <v>#REF!</v>
      </c>
      <c r="E30" s="112">
        <v>0</v>
      </c>
      <c r="F30" s="112">
        <v>0</v>
      </c>
      <c r="G30" s="112">
        <v>0</v>
      </c>
      <c r="H30" s="112">
        <v>0</v>
      </c>
      <c r="I30" s="112">
        <v>0</v>
      </c>
      <c r="J30" s="112">
        <v>0</v>
      </c>
      <c r="K30" s="112">
        <v>0</v>
      </c>
      <c r="L30" s="112">
        <v>0</v>
      </c>
      <c r="M30" s="112">
        <v>0</v>
      </c>
      <c r="N30" s="112">
        <v>0</v>
      </c>
    </row>
    <row r="31" spans="1:14" ht="15.75" thickBot="1" x14ac:dyDescent="0.3">
      <c r="A31" s="109" t="s">
        <v>82</v>
      </c>
      <c r="B31" s="210" t="e">
        <f ca="1">IF(INDIRECT(CONCATENATE("'",General!$C$10,"[",General!$C$11,"]Grid Electricity'!",ADDRESS(ROW($L$5),COLUMN($L$5),4)))="Use a Single Fuel Mix",INDIRECT(CONCATENATE("'",General!$C$10,"[",General!$C$11,"]Grid Electricity'!",ADDRESS(ROW(B15),COLUMN(B15),4))),INDIRECT(CONCATENATE("'",General!$C$10,"[",General!$C$11,"]Grid Electricity'!",ADDRESS(ROW(D15),COLUMN(D15),4))))</f>
        <v>#REF!</v>
      </c>
      <c r="C31" s="110">
        <v>6.9290000000000003</v>
      </c>
      <c r="D31" s="111" t="e">
        <f t="shared" ca="1" si="8"/>
        <v>#REF!</v>
      </c>
      <c r="E31" s="112">
        <v>0</v>
      </c>
      <c r="F31" s="112">
        <v>0</v>
      </c>
      <c r="G31" s="112">
        <v>0</v>
      </c>
      <c r="H31" s="112">
        <v>0</v>
      </c>
      <c r="I31" s="112">
        <v>0</v>
      </c>
      <c r="J31" s="112">
        <v>0</v>
      </c>
      <c r="K31" s="112">
        <v>0</v>
      </c>
      <c r="L31" s="112">
        <v>0</v>
      </c>
      <c r="M31" s="112">
        <v>0</v>
      </c>
      <c r="N31" s="112">
        <v>0</v>
      </c>
    </row>
    <row r="32" spans="1:14" ht="15.75" thickBot="1" x14ac:dyDescent="0.3">
      <c r="A32" s="109" t="s">
        <v>83</v>
      </c>
      <c r="B32" s="210" t="e">
        <f ca="1">IF(INDIRECT(CONCATENATE("'",General!$C$10,"[",General!$C$11,"]Grid Electricity'!",ADDRESS(ROW($L$5),COLUMN($L$5),4)))="Use a Single Fuel Mix",INDIRECT(CONCATENATE("'",General!$C$10,"[",General!$C$11,"]Grid Electricity'!",ADDRESS(ROW(B16),COLUMN(B16),4))),INDIRECT(CONCATENATE("'",General!$C$10,"[",General!$C$11,"]Grid Electricity'!",ADDRESS(ROW(D16),COLUMN(D16),4))))</f>
        <v>#REF!</v>
      </c>
      <c r="C32" s="110">
        <v>6.9290000000000003</v>
      </c>
      <c r="D32" s="111" t="e">
        <f t="shared" ca="1" si="8"/>
        <v>#REF!</v>
      </c>
      <c r="E32" s="112">
        <v>0</v>
      </c>
      <c r="F32" s="112">
        <v>0</v>
      </c>
      <c r="G32" s="112">
        <v>0</v>
      </c>
      <c r="H32" s="112">
        <v>0</v>
      </c>
      <c r="I32" s="112">
        <v>0</v>
      </c>
      <c r="J32" s="112">
        <v>0</v>
      </c>
      <c r="K32" s="112">
        <v>0</v>
      </c>
      <c r="L32" s="112">
        <v>0</v>
      </c>
      <c r="M32" s="112">
        <v>0</v>
      </c>
      <c r="N32" s="112">
        <v>0</v>
      </c>
    </row>
    <row r="33" spans="1:14" ht="15.75" thickBot="1" x14ac:dyDescent="0.3">
      <c r="A33" s="109" t="s">
        <v>84</v>
      </c>
      <c r="B33" s="210" t="e">
        <f ca="1">IF(INDIRECT(CONCATENATE("'",General!$C$10,"[",General!$C$11,"]Grid Electricity'!",ADDRESS(ROW($L$5),COLUMN($L$5),4)))="Use a Single Fuel Mix",INDIRECT(CONCATENATE("'",General!$C$10,"[",General!$C$11,"]Grid Electricity'!",ADDRESS(ROW(B17),COLUMN(B17),4))),INDIRECT(CONCATENATE("'",General!$C$10,"[",General!$C$11,"]Grid Electricity'!",ADDRESS(ROW(D17),COLUMN(D17),4))))</f>
        <v>#REF!</v>
      </c>
      <c r="C33" s="110">
        <v>6.9290000000000003</v>
      </c>
      <c r="D33" s="111" t="e">
        <f t="shared" ca="1" si="8"/>
        <v>#REF!</v>
      </c>
      <c r="E33" s="112">
        <v>0</v>
      </c>
      <c r="F33" s="112">
        <v>0</v>
      </c>
      <c r="G33" s="112">
        <v>0</v>
      </c>
      <c r="H33" s="112">
        <v>0</v>
      </c>
      <c r="I33" s="112">
        <v>0</v>
      </c>
      <c r="J33" s="112">
        <v>0</v>
      </c>
      <c r="K33" s="112">
        <v>0</v>
      </c>
      <c r="L33" s="112">
        <v>0</v>
      </c>
      <c r="M33" s="112">
        <v>0</v>
      </c>
      <c r="N33" s="112">
        <v>0</v>
      </c>
    </row>
    <row r="34" spans="1:14" ht="15.75" thickBot="1" x14ac:dyDescent="0.3">
      <c r="A34" s="109" t="s">
        <v>57</v>
      </c>
      <c r="B34" s="210" t="e">
        <f ca="1">IF(INDIRECT(CONCATENATE("'",General!$C$10,"[",General!$C$11,"]Grid Electricity'!",ADDRESS(ROW($L$5),COLUMN($L$5),4)))="Use a Single Fuel Mix",INDIRECT(CONCATENATE("'",General!$C$10,"[",General!$C$11,"]Grid Electricity'!",ADDRESS(ROW(B18),COLUMN(B18),4))),INDIRECT(CONCATENATE("'",General!$C$10,"[",General!$C$11,"]Grid Electricity'!",ADDRESS(ROW(D18),COLUMN(D18),4))))</f>
        <v>#REF!</v>
      </c>
      <c r="C34" s="110">
        <v>6.9290000000000003</v>
      </c>
      <c r="D34" s="111" t="e">
        <f t="shared" ca="1" si="8"/>
        <v>#REF!</v>
      </c>
      <c r="E34" s="112" t="e">
        <f ca="1">'Transfer 2'!F26</f>
        <v>#REF!</v>
      </c>
      <c r="F34" s="111" t="e">
        <f ca="1">E34*$B$34</f>
        <v>#REF!</v>
      </c>
      <c r="G34" s="112" t="e">
        <f ca="1">'Transfer 2'!H26</f>
        <v>#REF!</v>
      </c>
      <c r="H34" s="111" t="e">
        <f ca="1">G34*$B$34</f>
        <v>#REF!</v>
      </c>
      <c r="I34" s="112" t="e">
        <f ca="1">'Transfer 2'!J26</f>
        <v>#REF!</v>
      </c>
      <c r="J34" s="111" t="e">
        <f ca="1">I34*$B$34</f>
        <v>#REF!</v>
      </c>
      <c r="K34" s="112" t="e">
        <f ca="1">'Transfer 2'!L26</f>
        <v>#REF!</v>
      </c>
      <c r="L34" s="111" t="e">
        <f ca="1">K34*$B$34</f>
        <v>#REF!</v>
      </c>
      <c r="M34" s="112" t="e">
        <f ca="1">'Transfer 2'!N26</f>
        <v>#REF!</v>
      </c>
      <c r="N34" s="111" t="e">
        <f ca="1">M34*$B$34</f>
        <v>#REF!</v>
      </c>
    </row>
    <row r="35" spans="1:14" ht="15.75" thickBot="1" x14ac:dyDescent="0.3">
      <c r="A35" s="109"/>
      <c r="B35" s="112"/>
      <c r="C35" s="115"/>
      <c r="D35" s="116"/>
      <c r="E35" s="116"/>
      <c r="F35" s="116"/>
      <c r="G35" s="116"/>
      <c r="H35" s="116"/>
      <c r="I35" s="116"/>
      <c r="J35" s="116"/>
      <c r="K35" s="116"/>
      <c r="L35" s="116"/>
      <c r="M35" s="116"/>
      <c r="N35" s="116"/>
    </row>
    <row r="36" spans="1:14" ht="15.75" thickBot="1" x14ac:dyDescent="0.3">
      <c r="A36" s="117" t="s">
        <v>103</v>
      </c>
      <c r="B36" s="118" t="e">
        <f ca="1">IF(SUM(B25:B34)&lt;&gt;1,"see note",SUM(B25:B34))</f>
        <v>#REF!</v>
      </c>
      <c r="C36" s="115"/>
      <c r="D36" s="119" t="e">
        <f ca="1">SUM(D25:D34)</f>
        <v>#REF!</v>
      </c>
      <c r="E36" s="116"/>
      <c r="F36" s="119" t="e">
        <f ca="1">SUM(F25:F34)</f>
        <v>#REF!</v>
      </c>
      <c r="G36" s="116"/>
      <c r="H36" s="119" t="e">
        <f ca="1">SUM(H25:H34)</f>
        <v>#REF!</v>
      </c>
      <c r="I36" s="116"/>
      <c r="J36" s="119" t="e">
        <f ca="1">SUM(J25:J34)</f>
        <v>#REF!</v>
      </c>
      <c r="K36" s="116"/>
      <c r="L36" s="119" t="e">
        <f ca="1">SUM(L25:L34)</f>
        <v>#REF!</v>
      </c>
      <c r="M36" s="116"/>
      <c r="N36" s="119" t="e">
        <f ca="1">SUM(N25:N34)</f>
        <v>#REF!</v>
      </c>
    </row>
    <row r="37" spans="1:14" x14ac:dyDescent="0.25">
      <c r="A37" s="372" t="s">
        <v>114</v>
      </c>
      <c r="B37" s="372"/>
      <c r="C37" s="372"/>
      <c r="D37" s="372"/>
      <c r="E37" s="372"/>
      <c r="F37" s="372"/>
      <c r="G37" s="372"/>
      <c r="H37" s="372"/>
    </row>
    <row r="38" spans="1:14" x14ac:dyDescent="0.25">
      <c r="A38" s="371" t="s">
        <v>187</v>
      </c>
      <c r="B38" s="371"/>
      <c r="C38" s="371"/>
      <c r="D38" s="371"/>
      <c r="E38" s="371"/>
      <c r="F38" s="371"/>
      <c r="G38" s="371"/>
      <c r="H38" s="371"/>
      <c r="I38" s="371"/>
      <c r="J38" s="371"/>
    </row>
    <row r="39" spans="1:14" ht="18" customHeight="1" x14ac:dyDescent="0.3">
      <c r="A39" t="str">
        <f>General!$A$4</f>
        <v>Spreadsheets for Environmental Footprint Analysis (SEFA) Version 3.0, November 2019</v>
      </c>
      <c r="B39" s="226"/>
      <c r="C39" s="226"/>
      <c r="D39" s="226"/>
      <c r="E39" s="226"/>
      <c r="F39" s="226"/>
      <c r="G39" s="226"/>
      <c r="H39" s="226"/>
      <c r="I39" s="226"/>
      <c r="J39" s="226"/>
      <c r="K39" s="226"/>
      <c r="L39" s="226"/>
      <c r="M39" s="226"/>
      <c r="N39" s="194" t="e">
        <f ca="1">CONCATENATE(General!$A3, " - ", General!$A6)</f>
        <v>#REF!</v>
      </c>
    </row>
    <row r="40" spans="1:14" ht="18" customHeight="1" thickBot="1" x14ac:dyDescent="0.35">
      <c r="A40" s="354" t="s">
        <v>194</v>
      </c>
      <c r="B40" s="354"/>
      <c r="C40" s="354"/>
      <c r="D40" s="354"/>
      <c r="E40" s="354"/>
      <c r="F40" s="354"/>
      <c r="G40" s="354"/>
      <c r="H40" s="354"/>
      <c r="I40" s="354"/>
      <c r="J40" s="354"/>
      <c r="K40" s="354"/>
      <c r="L40" s="354"/>
      <c r="M40" s="354"/>
      <c r="N40" s="354"/>
    </row>
    <row r="41" spans="1:14" ht="40.15" customHeight="1" thickBot="1" x14ac:dyDescent="0.3">
      <c r="A41" s="97" t="s">
        <v>69</v>
      </c>
      <c r="B41" s="98" t="s">
        <v>70</v>
      </c>
      <c r="C41" s="369" t="s">
        <v>188</v>
      </c>
      <c r="D41" s="370"/>
      <c r="E41" s="367" t="s">
        <v>189</v>
      </c>
      <c r="F41" s="368"/>
      <c r="G41" s="367" t="s">
        <v>325</v>
      </c>
      <c r="H41" s="368"/>
      <c r="I41" s="367" t="s">
        <v>326</v>
      </c>
      <c r="J41" s="368"/>
      <c r="K41" s="367" t="s">
        <v>190</v>
      </c>
      <c r="L41" s="368"/>
      <c r="M41" s="367" t="s">
        <v>191</v>
      </c>
      <c r="N41" s="368"/>
    </row>
    <row r="42" spans="1:14" x14ac:dyDescent="0.25">
      <c r="A42" s="99"/>
      <c r="B42" s="100"/>
      <c r="C42" s="101" t="s">
        <v>71</v>
      </c>
      <c r="D42" s="102" t="s">
        <v>72</v>
      </c>
      <c r="E42" s="101" t="s">
        <v>71</v>
      </c>
      <c r="F42" s="103" t="s">
        <v>123</v>
      </c>
      <c r="G42" s="101" t="s">
        <v>71</v>
      </c>
      <c r="H42" s="102" t="s">
        <v>72</v>
      </c>
      <c r="I42" s="103" t="s">
        <v>71</v>
      </c>
      <c r="J42" s="102" t="s">
        <v>72</v>
      </c>
      <c r="K42" s="102" t="s">
        <v>73</v>
      </c>
      <c r="L42" s="102" t="s">
        <v>72</v>
      </c>
      <c r="M42" s="102" t="s">
        <v>73</v>
      </c>
      <c r="N42" s="102" t="s">
        <v>72</v>
      </c>
    </row>
    <row r="43" spans="1:14" ht="15.75" thickBot="1" x14ac:dyDescent="0.3">
      <c r="A43" s="104"/>
      <c r="B43" s="105"/>
      <c r="C43" s="106" t="s">
        <v>74</v>
      </c>
      <c r="D43" s="107" t="s">
        <v>75</v>
      </c>
      <c r="E43" s="106" t="s">
        <v>74</v>
      </c>
      <c r="F43" s="108" t="s">
        <v>75</v>
      </c>
      <c r="G43" s="106" t="s">
        <v>74</v>
      </c>
      <c r="H43" s="107" t="s">
        <v>75</v>
      </c>
      <c r="I43" s="108" t="s">
        <v>74</v>
      </c>
      <c r="J43" s="107" t="s">
        <v>75</v>
      </c>
      <c r="K43" s="107" t="s">
        <v>74</v>
      </c>
      <c r="L43" s="107" t="s">
        <v>75</v>
      </c>
      <c r="M43" s="107" t="s">
        <v>74</v>
      </c>
      <c r="N43" s="107" t="s">
        <v>75</v>
      </c>
    </row>
    <row r="44" spans="1:14" ht="15.75" thickBot="1" x14ac:dyDescent="0.3">
      <c r="A44" s="109" t="s">
        <v>76</v>
      </c>
      <c r="B44" s="210" t="e">
        <f ca="1">IF(INDIRECT(CONCATENATE("'",General!$C$10,"[",General!$C$11,"]Grid Electricity'!",ADDRESS(ROW($L$5),COLUMN($L$5),4)))="Use a Single Fuel Mix",INDIRECT(CONCATENATE("'",General!$C$10,"[",General!$C$11,"]Grid Electricity'!",ADDRESS(ROW(B9),COLUMN(B9),4))),INDIRECT(CONCATENATE("'",General!$C$10,"[",General!$C$11,"]Grid Electricity'!",ADDRESS(ROW(F9),COLUMN(F9),4))))</f>
        <v>#REF!</v>
      </c>
      <c r="C44" s="110">
        <v>6.9290000000000003</v>
      </c>
      <c r="D44" s="111" t="e">
        <f ca="1">C44*B44</f>
        <v>#REF!</v>
      </c>
      <c r="E44" s="112">
        <v>2200</v>
      </c>
      <c r="F44" s="111" t="e">
        <f ca="1">E44*B44</f>
        <v>#REF!</v>
      </c>
      <c r="G44" s="112">
        <v>6</v>
      </c>
      <c r="H44" s="111" t="e">
        <f ca="1">G44*B44</f>
        <v>#REF!</v>
      </c>
      <c r="I44" s="112">
        <v>15</v>
      </c>
      <c r="J44" s="111" t="e">
        <f ca="1">I44*B44</f>
        <v>#REF!</v>
      </c>
      <c r="K44" s="112">
        <v>9.1999999999999998E-2</v>
      </c>
      <c r="L44" s="111" t="e">
        <f ca="1">K44*B44</f>
        <v>#REF!</v>
      </c>
      <c r="M44" s="112">
        <v>0.66</v>
      </c>
      <c r="N44" s="111" t="e">
        <f ca="1">M44*B44</f>
        <v>#REF!</v>
      </c>
    </row>
    <row r="45" spans="1:14" ht="15.75" thickBot="1" x14ac:dyDescent="0.3">
      <c r="A45" s="109" t="s">
        <v>77</v>
      </c>
      <c r="B45" s="210" t="e">
        <f ca="1">IF(INDIRECT(CONCATENATE("'",General!$C$10,"[",General!$C$11,"]Grid Electricity'!",ADDRESS(ROW($L$5),COLUMN($L$5),4)))="Use a Single Fuel Mix",INDIRECT(CONCATENATE("'",General!$C$10,"[",General!$C$11,"]Grid Electricity'!",ADDRESS(ROW(B10),COLUMN(B10),4))),INDIRECT(CONCATENATE("'",General!$C$10,"[",General!$C$11,"]Grid Electricity'!",ADDRESS(ROW(F10),COLUMN(F10),4))))</f>
        <v>#REF!</v>
      </c>
      <c r="C45" s="110">
        <v>6.9290000000000003</v>
      </c>
      <c r="D45" s="111" t="e">
        <f t="shared" ref="D45:D47" ca="1" si="9">C45*B45</f>
        <v>#REF!</v>
      </c>
      <c r="E45" s="112">
        <v>1300</v>
      </c>
      <c r="F45" s="111" t="e">
        <f t="shared" ref="F45:F47" ca="1" si="10">E45*B45</f>
        <v>#REF!</v>
      </c>
      <c r="G45" s="112">
        <v>1.1000000000000001</v>
      </c>
      <c r="H45" s="111" t="e">
        <f t="shared" ref="H45:H47" ca="1" si="11">G45*B45</f>
        <v>#REF!</v>
      </c>
      <c r="I45" s="112">
        <v>6.6E-3</v>
      </c>
      <c r="J45" s="111" t="e">
        <f t="shared" ref="J45:J47" ca="1" si="12">I45*B45</f>
        <v>#REF!</v>
      </c>
      <c r="K45" s="112">
        <v>0.08</v>
      </c>
      <c r="L45" s="111" t="e">
        <f t="shared" ref="L45:L47" ca="1" si="13">K45*B45</f>
        <v>#REF!</v>
      </c>
      <c r="M45" s="112">
        <v>2.5000000000000001E-2</v>
      </c>
      <c r="N45" s="111" t="e">
        <f t="shared" ref="N45:N47" ca="1" si="14">M45*B45</f>
        <v>#REF!</v>
      </c>
    </row>
    <row r="46" spans="1:14" ht="15.75" thickBot="1" x14ac:dyDescent="0.3">
      <c r="A46" s="109" t="s">
        <v>78</v>
      </c>
      <c r="B46" s="210" t="e">
        <f ca="1">IF(INDIRECT(CONCATENATE("'",General!$C$10,"[",General!$C$11,"]Grid Electricity'!",ADDRESS(ROW($L$5),COLUMN($L$5),4)))="Use a Single Fuel Mix",INDIRECT(CONCATENATE("'",General!$C$10,"[",General!$C$11,"]Grid Electricity'!",ADDRESS(ROW(B11),COLUMN(B11),4))),INDIRECT(CONCATENATE("'",General!$C$10,"[",General!$C$11,"]Grid Electricity'!",ADDRESS(ROW(F11),COLUMN(F11),4))))</f>
        <v>#REF!</v>
      </c>
      <c r="C46" s="110">
        <v>6.9290000000000003</v>
      </c>
      <c r="D46" s="111" t="e">
        <f t="shared" ca="1" si="9"/>
        <v>#REF!</v>
      </c>
      <c r="E46" s="112">
        <v>1800</v>
      </c>
      <c r="F46" s="111" t="e">
        <f t="shared" ca="1" si="10"/>
        <v>#REF!</v>
      </c>
      <c r="G46" s="112">
        <v>2.2000000000000002</v>
      </c>
      <c r="H46" s="111" t="e">
        <f t="shared" ca="1" si="11"/>
        <v>#REF!</v>
      </c>
      <c r="I46" s="112">
        <v>2.8</v>
      </c>
      <c r="J46" s="111" t="e">
        <f t="shared" ca="1" si="12"/>
        <v>#REF!</v>
      </c>
      <c r="K46" s="112">
        <v>0.13</v>
      </c>
      <c r="L46" s="111" t="e">
        <f t="shared" ca="1" si="13"/>
        <v>#REF!</v>
      </c>
      <c r="M46" s="112">
        <v>6.6000000000000003E-2</v>
      </c>
      <c r="N46" s="111" t="e">
        <f t="shared" ca="1" si="14"/>
        <v>#REF!</v>
      </c>
    </row>
    <row r="47" spans="1:14" ht="15.75" thickBot="1" x14ac:dyDescent="0.3">
      <c r="A47" s="109" t="s">
        <v>79</v>
      </c>
      <c r="B47" s="210" t="e">
        <f ca="1">IF(INDIRECT(CONCATENATE("'",General!$C$10,"[",General!$C$11,"]Grid Electricity'!",ADDRESS(ROW($L$5),COLUMN($L$5),4)))="Use a Single Fuel Mix",INDIRECT(CONCATENATE("'",General!$C$10,"[",General!$C$11,"]Grid Electricity'!",ADDRESS(ROW(B12),COLUMN(B12),4))),INDIRECT(CONCATENATE("'",General!$C$10,"[",General!$C$11,"]Grid Electricity'!",ADDRESS(ROW(F12),COLUMN(F12),4))))</f>
        <v>#REF!</v>
      </c>
      <c r="C47" s="110">
        <v>6.9290000000000003</v>
      </c>
      <c r="D47" s="111" t="e">
        <f t="shared" ca="1" si="9"/>
        <v>#REF!</v>
      </c>
      <c r="E47" s="112">
        <v>0</v>
      </c>
      <c r="F47" s="111" t="e">
        <f t="shared" ca="1" si="10"/>
        <v>#REF!</v>
      </c>
      <c r="G47" s="112">
        <v>0</v>
      </c>
      <c r="H47" s="111" t="e">
        <f t="shared" ca="1" si="11"/>
        <v>#REF!</v>
      </c>
      <c r="I47" s="112">
        <v>0</v>
      </c>
      <c r="J47" s="111" t="e">
        <f t="shared" ca="1" si="12"/>
        <v>#REF!</v>
      </c>
      <c r="K47" s="112">
        <v>0</v>
      </c>
      <c r="L47" s="111" t="e">
        <f t="shared" ca="1" si="13"/>
        <v>#REF!</v>
      </c>
      <c r="M47" s="112">
        <v>0</v>
      </c>
      <c r="N47" s="111" t="e">
        <f t="shared" ca="1" si="14"/>
        <v>#REF!</v>
      </c>
    </row>
    <row r="48" spans="1:14" ht="15.75" thickBot="1" x14ac:dyDescent="0.3">
      <c r="A48" s="109" t="s">
        <v>80</v>
      </c>
      <c r="B48" s="210" t="e">
        <f ca="1">IF(INDIRECT(CONCATENATE("'",General!$C$10,"[",General!$C$11,"]Grid Electricity'!",ADDRESS(ROW($L$5),COLUMN($L$5),4)))="Use a Single Fuel Mix",INDIRECT(CONCATENATE("'",General!$C$10,"[",General!$C$11,"]Grid Electricity'!",ADDRESS(ROW(B13),COLUMN(B13),4))),INDIRECT(CONCATENATE("'",General!$C$10,"[",General!$C$11,"]Grid Electricity'!",ADDRESS(ROW(F13),COLUMN(F13),4))))</f>
        <v>#REF!</v>
      </c>
      <c r="C48" s="110">
        <v>6.9290000000000003</v>
      </c>
      <c r="D48" s="111" t="e">
        <f ca="1">C48*B48</f>
        <v>#REF!</v>
      </c>
      <c r="E48" s="112">
        <v>0</v>
      </c>
      <c r="F48" s="112">
        <v>0</v>
      </c>
      <c r="G48" s="112">
        <v>1.4</v>
      </c>
      <c r="H48" s="111" t="e">
        <f ca="1">G48*B48</f>
        <v>#REF!</v>
      </c>
      <c r="I48" s="112">
        <v>0.65</v>
      </c>
      <c r="J48" s="111" t="e">
        <f ca="1">I48*B48</f>
        <v>#REF!</v>
      </c>
      <c r="K48" s="112">
        <v>8.4000000000000005E-2</v>
      </c>
      <c r="L48" s="111" t="e">
        <f ca="1">K48*B48</f>
        <v>#REF!</v>
      </c>
      <c r="M48" s="113">
        <v>5.3000000000000001E-6</v>
      </c>
      <c r="N48" s="114" t="e">
        <f ca="1">M48*B48</f>
        <v>#REF!</v>
      </c>
    </row>
    <row r="49" spans="1:14" ht="15.75" thickBot="1" x14ac:dyDescent="0.3">
      <c r="A49" s="109" t="s">
        <v>81</v>
      </c>
      <c r="B49" s="210" t="e">
        <f ca="1">IF(INDIRECT(CONCATENATE("'",General!$C$10,"[",General!$C$11,"]Grid Electricity'!",ADDRESS(ROW($L$5),COLUMN($L$5),4)))="Use a Single Fuel Mix",INDIRECT(CONCATENATE("'",General!$C$10,"[",General!$C$11,"]Grid Electricity'!",ADDRESS(ROW(B14),COLUMN(B14),4))),INDIRECT(CONCATENATE("'",General!$C$10,"[",General!$C$11,"]Grid Electricity'!",ADDRESS(ROW(F14),COLUMN(F14),4))))</f>
        <v>#REF!</v>
      </c>
      <c r="C49" s="110">
        <v>6.9290000000000003</v>
      </c>
      <c r="D49" s="111" t="e">
        <f t="shared" ref="D49:D53" ca="1" si="15">C49*B49</f>
        <v>#REF!</v>
      </c>
      <c r="E49" s="112">
        <v>0</v>
      </c>
      <c r="F49" s="112">
        <v>0</v>
      </c>
      <c r="G49" s="112">
        <v>0</v>
      </c>
      <c r="H49" s="112">
        <v>0</v>
      </c>
      <c r="I49" s="112">
        <v>0</v>
      </c>
      <c r="J49" s="112">
        <v>0</v>
      </c>
      <c r="K49" s="112">
        <v>0</v>
      </c>
      <c r="L49" s="112">
        <v>0</v>
      </c>
      <c r="M49" s="112">
        <v>0</v>
      </c>
      <c r="N49" s="112">
        <v>0</v>
      </c>
    </row>
    <row r="50" spans="1:14" ht="15.75" thickBot="1" x14ac:dyDescent="0.3">
      <c r="A50" s="109" t="s">
        <v>82</v>
      </c>
      <c r="B50" s="210" t="e">
        <f ca="1">IF(INDIRECT(CONCATENATE("'",General!$C$10,"[",General!$C$11,"]Grid Electricity'!",ADDRESS(ROW($L$5),COLUMN($L$5),4)))="Use a Single Fuel Mix",INDIRECT(CONCATENATE("'",General!$C$10,"[",General!$C$11,"]Grid Electricity'!",ADDRESS(ROW(B15),COLUMN(B15),4))),INDIRECT(CONCATENATE("'",General!$C$10,"[",General!$C$11,"]Grid Electricity'!",ADDRESS(ROW(F15),COLUMN(F15),4))))</f>
        <v>#REF!</v>
      </c>
      <c r="C50" s="110">
        <v>6.9290000000000003</v>
      </c>
      <c r="D50" s="111" t="e">
        <f t="shared" ca="1" si="15"/>
        <v>#REF!</v>
      </c>
      <c r="E50" s="112">
        <v>0</v>
      </c>
      <c r="F50" s="112">
        <v>0</v>
      </c>
      <c r="G50" s="112">
        <v>0</v>
      </c>
      <c r="H50" s="112">
        <v>0</v>
      </c>
      <c r="I50" s="112">
        <v>0</v>
      </c>
      <c r="J50" s="112">
        <v>0</v>
      </c>
      <c r="K50" s="112">
        <v>0</v>
      </c>
      <c r="L50" s="112">
        <v>0</v>
      </c>
      <c r="M50" s="112">
        <v>0</v>
      </c>
      <c r="N50" s="112">
        <v>0</v>
      </c>
    </row>
    <row r="51" spans="1:14" ht="15.75" thickBot="1" x14ac:dyDescent="0.3">
      <c r="A51" s="109" t="s">
        <v>83</v>
      </c>
      <c r="B51" s="210" t="e">
        <f ca="1">IF(INDIRECT(CONCATENATE("'",General!$C$10,"[",General!$C$11,"]Grid Electricity'!",ADDRESS(ROW($L$5),COLUMN($L$5),4)))="Use a Single Fuel Mix",INDIRECT(CONCATENATE("'",General!$C$10,"[",General!$C$11,"]Grid Electricity'!",ADDRESS(ROW(B16),COLUMN(B16),4))),INDIRECT(CONCATENATE("'",General!$C$10,"[",General!$C$11,"]Grid Electricity'!",ADDRESS(ROW(F16),COLUMN(F16),4))))</f>
        <v>#REF!</v>
      </c>
      <c r="C51" s="110">
        <v>6.9290000000000003</v>
      </c>
      <c r="D51" s="111" t="e">
        <f t="shared" ca="1" si="15"/>
        <v>#REF!</v>
      </c>
      <c r="E51" s="112">
        <v>0</v>
      </c>
      <c r="F51" s="112">
        <v>0</v>
      </c>
      <c r="G51" s="112">
        <v>0</v>
      </c>
      <c r="H51" s="112">
        <v>0</v>
      </c>
      <c r="I51" s="112">
        <v>0</v>
      </c>
      <c r="J51" s="112">
        <v>0</v>
      </c>
      <c r="K51" s="112">
        <v>0</v>
      </c>
      <c r="L51" s="112">
        <v>0</v>
      </c>
      <c r="M51" s="112">
        <v>0</v>
      </c>
      <c r="N51" s="112">
        <v>0</v>
      </c>
    </row>
    <row r="52" spans="1:14" ht="15.75" thickBot="1" x14ac:dyDescent="0.3">
      <c r="A52" s="109" t="s">
        <v>84</v>
      </c>
      <c r="B52" s="210" t="e">
        <f ca="1">IF(INDIRECT(CONCATENATE("'",General!$C$10,"[",General!$C$11,"]Grid Electricity'!",ADDRESS(ROW($L$5),COLUMN($L$5),4)))="Use a Single Fuel Mix",INDIRECT(CONCATENATE("'",General!$C$10,"[",General!$C$11,"]Grid Electricity'!",ADDRESS(ROW(B17),COLUMN(B17),4))),INDIRECT(CONCATENATE("'",General!$C$10,"[",General!$C$11,"]Grid Electricity'!",ADDRESS(ROW(F17),COLUMN(F17),4))))</f>
        <v>#REF!</v>
      </c>
      <c r="C52" s="110">
        <v>6.9290000000000003</v>
      </c>
      <c r="D52" s="111" t="e">
        <f t="shared" ca="1" si="15"/>
        <v>#REF!</v>
      </c>
      <c r="E52" s="112">
        <v>0</v>
      </c>
      <c r="F52" s="112">
        <v>0</v>
      </c>
      <c r="G52" s="112">
        <v>0</v>
      </c>
      <c r="H52" s="112">
        <v>0</v>
      </c>
      <c r="I52" s="112">
        <v>0</v>
      </c>
      <c r="J52" s="112">
        <v>0</v>
      </c>
      <c r="K52" s="112">
        <v>0</v>
      </c>
      <c r="L52" s="112">
        <v>0</v>
      </c>
      <c r="M52" s="112">
        <v>0</v>
      </c>
      <c r="N52" s="112">
        <v>0</v>
      </c>
    </row>
    <row r="53" spans="1:14" ht="15.75" thickBot="1" x14ac:dyDescent="0.3">
      <c r="A53" s="109" t="s">
        <v>57</v>
      </c>
      <c r="B53" s="210" t="e">
        <f ca="1">IF(INDIRECT(CONCATENATE("'",General!$C$10,"[",General!$C$11,"]Grid Electricity'!",ADDRESS(ROW($L$5),COLUMN($L$5),4)))="Use a Single Fuel Mix",INDIRECT(CONCATENATE("'",General!$C$10,"[",General!$C$11,"]Grid Electricity'!",ADDRESS(ROW(B18),COLUMN(B18),4))),INDIRECT(CONCATENATE("'",General!$C$10,"[",General!$C$11,"]Grid Electricity'!",ADDRESS(ROW(F18),COLUMN(F18),4))))</f>
        <v>#REF!</v>
      </c>
      <c r="C53" s="110">
        <v>6.9290000000000003</v>
      </c>
      <c r="D53" s="111" t="e">
        <f t="shared" ca="1" si="15"/>
        <v>#REF!</v>
      </c>
      <c r="E53" s="112" t="e">
        <f ca="1">'Transfer 2'!F26</f>
        <v>#REF!</v>
      </c>
      <c r="F53" s="111" t="e">
        <f ca="1">E53*$B$53</f>
        <v>#REF!</v>
      </c>
      <c r="G53" s="112" t="e">
        <f ca="1">'Transfer 2'!H26</f>
        <v>#REF!</v>
      </c>
      <c r="H53" s="111" t="e">
        <f ca="1">G53*$B$53</f>
        <v>#REF!</v>
      </c>
      <c r="I53" s="112" t="e">
        <f ca="1">'Transfer 2'!J26</f>
        <v>#REF!</v>
      </c>
      <c r="J53" s="111" t="e">
        <f ca="1">I53*$B$53</f>
        <v>#REF!</v>
      </c>
      <c r="K53" s="112" t="e">
        <f ca="1">'Transfer 2'!L26</f>
        <v>#REF!</v>
      </c>
      <c r="L53" s="111" t="e">
        <f ca="1">K53*$B$53</f>
        <v>#REF!</v>
      </c>
      <c r="M53" s="112" t="e">
        <f ca="1">'Transfer 2'!N26</f>
        <v>#REF!</v>
      </c>
      <c r="N53" s="111" t="e">
        <f ca="1">M53*$B$53</f>
        <v>#REF!</v>
      </c>
    </row>
    <row r="54" spans="1:14" ht="15.75" thickBot="1" x14ac:dyDescent="0.3">
      <c r="A54" s="109"/>
      <c r="B54" s="112"/>
      <c r="C54" s="115"/>
      <c r="D54" s="116"/>
      <c r="E54" s="116"/>
      <c r="F54" s="116"/>
      <c r="G54" s="116"/>
      <c r="H54" s="116"/>
      <c r="I54" s="116"/>
      <c r="J54" s="116"/>
      <c r="K54" s="116"/>
      <c r="L54" s="116"/>
      <c r="M54" s="116"/>
      <c r="N54" s="116"/>
    </row>
    <row r="55" spans="1:14" ht="15.75" thickBot="1" x14ac:dyDescent="0.3">
      <c r="A55" s="117" t="s">
        <v>103</v>
      </c>
      <c r="B55" s="118" t="e">
        <f ca="1">IF(SUM(B44:B53)&lt;&gt;1,"see note",SUM(B44:B53))</f>
        <v>#REF!</v>
      </c>
      <c r="C55" s="115"/>
      <c r="D55" s="119" t="e">
        <f ca="1">SUM(D44:D53)</f>
        <v>#REF!</v>
      </c>
      <c r="E55" s="116"/>
      <c r="F55" s="119" t="e">
        <f ca="1">SUM(F44:F53)</f>
        <v>#REF!</v>
      </c>
      <c r="G55" s="116"/>
      <c r="H55" s="119" t="e">
        <f ca="1">SUM(H44:H53)</f>
        <v>#REF!</v>
      </c>
      <c r="I55" s="116"/>
      <c r="J55" s="119" t="e">
        <f ca="1">SUM(J44:J53)</f>
        <v>#REF!</v>
      </c>
      <c r="K55" s="116"/>
      <c r="L55" s="119" t="e">
        <f ca="1">SUM(L44:L53)</f>
        <v>#REF!</v>
      </c>
      <c r="M55" s="116"/>
      <c r="N55" s="119" t="e">
        <f ca="1">SUM(N44:N53)</f>
        <v>#REF!</v>
      </c>
    </row>
    <row r="56" spans="1:14" x14ac:dyDescent="0.25">
      <c r="A56" s="372" t="s">
        <v>114</v>
      </c>
      <c r="B56" s="372"/>
      <c r="C56" s="372"/>
      <c r="D56" s="372"/>
      <c r="E56" s="372"/>
      <c r="F56" s="372"/>
      <c r="G56" s="372"/>
      <c r="H56" s="372"/>
    </row>
    <row r="57" spans="1:14" x14ac:dyDescent="0.25">
      <c r="A57" s="371" t="s">
        <v>187</v>
      </c>
      <c r="B57" s="371"/>
      <c r="C57" s="371"/>
      <c r="D57" s="371"/>
      <c r="E57" s="371"/>
      <c r="F57" s="371"/>
      <c r="G57" s="371"/>
      <c r="H57" s="371"/>
      <c r="I57" s="371"/>
      <c r="J57" s="371"/>
    </row>
    <row r="58" spans="1:14" ht="18" customHeight="1" x14ac:dyDescent="0.3">
      <c r="A58" s="46"/>
      <c r="B58" s="227"/>
      <c r="C58" s="227"/>
      <c r="D58" s="227"/>
      <c r="E58" s="227"/>
      <c r="F58" s="227"/>
      <c r="G58" s="227"/>
      <c r="H58" s="227"/>
      <c r="I58" s="227"/>
      <c r="J58" s="227"/>
      <c r="K58" s="227"/>
      <c r="L58" s="227"/>
      <c r="M58" s="227"/>
      <c r="N58" s="227"/>
    </row>
    <row r="59" spans="1:14" ht="18" customHeight="1" thickBot="1" x14ac:dyDescent="0.35">
      <c r="A59" s="354" t="s">
        <v>195</v>
      </c>
      <c r="B59" s="354"/>
      <c r="C59" s="354"/>
      <c r="D59" s="354"/>
      <c r="E59" s="354"/>
      <c r="F59" s="354"/>
      <c r="G59" s="354"/>
      <c r="H59" s="354"/>
      <c r="I59" s="354"/>
      <c r="J59" s="354"/>
      <c r="K59" s="354"/>
      <c r="L59" s="354"/>
      <c r="M59" s="354"/>
      <c r="N59" s="354"/>
    </row>
    <row r="60" spans="1:14" ht="40.15" customHeight="1" thickBot="1" x14ac:dyDescent="0.3">
      <c r="A60" s="97" t="s">
        <v>69</v>
      </c>
      <c r="B60" s="98" t="s">
        <v>70</v>
      </c>
      <c r="C60" s="369" t="s">
        <v>188</v>
      </c>
      <c r="D60" s="370"/>
      <c r="E60" s="367" t="s">
        <v>189</v>
      </c>
      <c r="F60" s="368"/>
      <c r="G60" s="367" t="s">
        <v>325</v>
      </c>
      <c r="H60" s="368"/>
      <c r="I60" s="367" t="s">
        <v>326</v>
      </c>
      <c r="J60" s="368"/>
      <c r="K60" s="367" t="s">
        <v>190</v>
      </c>
      <c r="L60" s="368"/>
      <c r="M60" s="367" t="s">
        <v>191</v>
      </c>
      <c r="N60" s="368"/>
    </row>
    <row r="61" spans="1:14" x14ac:dyDescent="0.25">
      <c r="A61" s="99"/>
      <c r="B61" s="100"/>
      <c r="C61" s="101" t="s">
        <v>71</v>
      </c>
      <c r="D61" s="102" t="s">
        <v>72</v>
      </c>
      <c r="E61" s="101" t="s">
        <v>71</v>
      </c>
      <c r="F61" s="103" t="s">
        <v>123</v>
      </c>
      <c r="G61" s="101" t="s">
        <v>71</v>
      </c>
      <c r="H61" s="102" t="s">
        <v>72</v>
      </c>
      <c r="I61" s="103" t="s">
        <v>71</v>
      </c>
      <c r="J61" s="102" t="s">
        <v>72</v>
      </c>
      <c r="K61" s="102" t="s">
        <v>73</v>
      </c>
      <c r="L61" s="102" t="s">
        <v>72</v>
      </c>
      <c r="M61" s="102" t="s">
        <v>73</v>
      </c>
      <c r="N61" s="102" t="s">
        <v>72</v>
      </c>
    </row>
    <row r="62" spans="1:14" ht="15.75" thickBot="1" x14ac:dyDescent="0.3">
      <c r="A62" s="104"/>
      <c r="B62" s="105"/>
      <c r="C62" s="106" t="s">
        <v>74</v>
      </c>
      <c r="D62" s="107" t="s">
        <v>75</v>
      </c>
      <c r="E62" s="106" t="s">
        <v>74</v>
      </c>
      <c r="F62" s="108" t="s">
        <v>75</v>
      </c>
      <c r="G62" s="106" t="s">
        <v>74</v>
      </c>
      <c r="H62" s="107" t="s">
        <v>75</v>
      </c>
      <c r="I62" s="108" t="s">
        <v>74</v>
      </c>
      <c r="J62" s="107" t="s">
        <v>75</v>
      </c>
      <c r="K62" s="107" t="s">
        <v>74</v>
      </c>
      <c r="L62" s="107" t="s">
        <v>75</v>
      </c>
      <c r="M62" s="107" t="s">
        <v>74</v>
      </c>
      <c r="N62" s="107" t="s">
        <v>75</v>
      </c>
    </row>
    <row r="63" spans="1:14" ht="15.75" thickBot="1" x14ac:dyDescent="0.3">
      <c r="A63" s="109" t="s">
        <v>76</v>
      </c>
      <c r="B63" s="210" t="e">
        <f ca="1">IF(INDIRECT(CONCATENATE("'",General!$C$10,"[",General!$C$11,"]Grid Electricity'!",ADDRESS(ROW($L$5),COLUMN($L$5),4)))="Use a Single Fuel Mix",INDIRECT(CONCATENATE("'",General!$C$10,"[",General!$C$11,"]Grid Electricity'!",ADDRESS(ROW(B9),COLUMN(B9),4))),INDIRECT(CONCATENATE("'",General!$C$10,"[",General!$C$11,"]Grid Electricity'!",ADDRESS(ROW(H9),COLUMN(H9),4))))</f>
        <v>#REF!</v>
      </c>
      <c r="C63" s="110">
        <v>6.9290000000000003</v>
      </c>
      <c r="D63" s="111" t="e">
        <f t="shared" ref="D63:D72" ca="1" si="16">C63*B63</f>
        <v>#REF!</v>
      </c>
      <c r="E63" s="112">
        <v>2200</v>
      </c>
      <c r="F63" s="111" t="e">
        <f ca="1">E63*B63</f>
        <v>#REF!</v>
      </c>
      <c r="G63" s="112">
        <v>6</v>
      </c>
      <c r="H63" s="111" t="e">
        <f ca="1">G63*B63</f>
        <v>#REF!</v>
      </c>
      <c r="I63" s="112">
        <v>15</v>
      </c>
      <c r="J63" s="111" t="e">
        <f ca="1">I63*B63</f>
        <v>#REF!</v>
      </c>
      <c r="K63" s="112">
        <v>9.1999999999999998E-2</v>
      </c>
      <c r="L63" s="111" t="e">
        <f ca="1">K63*B63</f>
        <v>#REF!</v>
      </c>
      <c r="M63" s="112">
        <v>0.66</v>
      </c>
      <c r="N63" s="111" t="e">
        <f ca="1">M63*B63</f>
        <v>#REF!</v>
      </c>
    </row>
    <row r="64" spans="1:14" ht="15.75" thickBot="1" x14ac:dyDescent="0.3">
      <c r="A64" s="109" t="s">
        <v>77</v>
      </c>
      <c r="B64" s="210" t="e">
        <f ca="1">IF(INDIRECT(CONCATENATE("'",General!$C$10,"[",General!$C$11,"]Grid Electricity'!",ADDRESS(ROW($L$5),COLUMN($L$5),4)))="Use a Single Fuel Mix",INDIRECT(CONCATENATE("'",General!$C$10,"[",General!$C$11,"]Grid Electricity'!",ADDRESS(ROW(B10),COLUMN(B10),4))),INDIRECT(CONCATENATE("'",General!$C$10,"[",General!$C$11,"]Grid Electricity'!",ADDRESS(ROW(H10),COLUMN(H10),4))))</f>
        <v>#REF!</v>
      </c>
      <c r="C64" s="110">
        <v>6.9290000000000003</v>
      </c>
      <c r="D64" s="111" t="e">
        <f t="shared" ca="1" si="16"/>
        <v>#REF!</v>
      </c>
      <c r="E64" s="112">
        <v>1300</v>
      </c>
      <c r="F64" s="111" t="e">
        <f ca="1">E64*B64</f>
        <v>#REF!</v>
      </c>
      <c r="G64" s="112">
        <v>1.1000000000000001</v>
      </c>
      <c r="H64" s="111" t="e">
        <f ca="1">G64*B64</f>
        <v>#REF!</v>
      </c>
      <c r="I64" s="112">
        <v>6.6E-3</v>
      </c>
      <c r="J64" s="111" t="e">
        <f ca="1">I64*B64</f>
        <v>#REF!</v>
      </c>
      <c r="K64" s="112">
        <v>0.08</v>
      </c>
      <c r="L64" s="111" t="e">
        <f ca="1">K64*B64</f>
        <v>#REF!</v>
      </c>
      <c r="M64" s="112">
        <v>2.5000000000000001E-2</v>
      </c>
      <c r="N64" s="111" t="e">
        <f ca="1">M64*B64</f>
        <v>#REF!</v>
      </c>
    </row>
    <row r="65" spans="1:14" ht="15.75" thickBot="1" x14ac:dyDescent="0.3">
      <c r="A65" s="109" t="s">
        <v>78</v>
      </c>
      <c r="B65" s="210" t="e">
        <f ca="1">IF(INDIRECT(CONCATENATE("'",General!$C$10,"[",General!$C$11,"]Grid Electricity'!",ADDRESS(ROW($L$5),COLUMN($L$5),4)))="Use a Single Fuel Mix",INDIRECT(CONCATENATE("'",General!$C$10,"[",General!$C$11,"]Grid Electricity'!",ADDRESS(ROW(B11),COLUMN(B11),4))),INDIRECT(CONCATENATE("'",General!$C$10,"[",General!$C$11,"]Grid Electricity'!",ADDRESS(ROW(H11),COLUMN(H11),4))))</f>
        <v>#REF!</v>
      </c>
      <c r="C65" s="110">
        <v>6.9290000000000003</v>
      </c>
      <c r="D65" s="111" t="e">
        <f t="shared" ca="1" si="16"/>
        <v>#REF!</v>
      </c>
      <c r="E65" s="112">
        <v>1800</v>
      </c>
      <c r="F65" s="111" t="e">
        <f ca="1">E65*B65</f>
        <v>#REF!</v>
      </c>
      <c r="G65" s="112">
        <v>2.2000000000000002</v>
      </c>
      <c r="H65" s="111" t="e">
        <f ca="1">G65*B65</f>
        <v>#REF!</v>
      </c>
      <c r="I65" s="112">
        <v>2.8</v>
      </c>
      <c r="J65" s="111" t="e">
        <f ca="1">I65*B65</f>
        <v>#REF!</v>
      </c>
      <c r="K65" s="112">
        <v>0.13</v>
      </c>
      <c r="L65" s="111" t="e">
        <f ca="1">K65*B65</f>
        <v>#REF!</v>
      </c>
      <c r="M65" s="112">
        <v>6.6000000000000003E-2</v>
      </c>
      <c r="N65" s="111" t="e">
        <f ca="1">M65*B65</f>
        <v>#REF!</v>
      </c>
    </row>
    <row r="66" spans="1:14" ht="15.75" thickBot="1" x14ac:dyDescent="0.3">
      <c r="A66" s="109" t="s">
        <v>79</v>
      </c>
      <c r="B66" s="210" t="e">
        <f ca="1">IF(INDIRECT(CONCATENATE("'",General!$C$10,"[",General!$C$11,"]Grid Electricity'!",ADDRESS(ROW($L$5),COLUMN($L$5),4)))="Use a Single Fuel Mix",INDIRECT(CONCATENATE("'",General!$C$10,"[",General!$C$11,"]Grid Electricity'!",ADDRESS(ROW(B12),COLUMN(B12),4))),INDIRECT(CONCATENATE("'",General!$C$10,"[",General!$C$11,"]Grid Electricity'!",ADDRESS(ROW(H12),COLUMN(H12),4))))</f>
        <v>#REF!</v>
      </c>
      <c r="C66" s="110">
        <v>6.9290000000000003</v>
      </c>
      <c r="D66" s="111" t="e">
        <f t="shared" ca="1" si="16"/>
        <v>#REF!</v>
      </c>
      <c r="E66" s="112">
        <v>0</v>
      </c>
      <c r="F66" s="111" t="e">
        <f ca="1">E66*B66</f>
        <v>#REF!</v>
      </c>
      <c r="G66" s="112">
        <v>0</v>
      </c>
      <c r="H66" s="111" t="e">
        <f ca="1">G66*B66</f>
        <v>#REF!</v>
      </c>
      <c r="I66" s="112">
        <v>0</v>
      </c>
      <c r="J66" s="111" t="e">
        <f ca="1">I66*B66</f>
        <v>#REF!</v>
      </c>
      <c r="K66" s="112">
        <v>0</v>
      </c>
      <c r="L66" s="111" t="e">
        <f ca="1">K66*B66</f>
        <v>#REF!</v>
      </c>
      <c r="M66" s="112">
        <v>0</v>
      </c>
      <c r="N66" s="111" t="e">
        <f ca="1">M66*B66</f>
        <v>#REF!</v>
      </c>
    </row>
    <row r="67" spans="1:14" ht="15.75" thickBot="1" x14ac:dyDescent="0.3">
      <c r="A67" s="109" t="s">
        <v>80</v>
      </c>
      <c r="B67" s="210" t="e">
        <f ca="1">IF(INDIRECT(CONCATENATE("'",General!$C$10,"[",General!$C$11,"]Grid Electricity'!",ADDRESS(ROW($L$5),COLUMN($L$5),4)))="Use a Single Fuel Mix",INDIRECT(CONCATENATE("'",General!$C$10,"[",General!$C$11,"]Grid Electricity'!",ADDRESS(ROW(B13),COLUMN(B13),4))),INDIRECT(CONCATENATE("'",General!$C$10,"[",General!$C$11,"]Grid Electricity'!",ADDRESS(ROW(H13),COLUMN(H13),4))))</f>
        <v>#REF!</v>
      </c>
      <c r="C67" s="110">
        <v>6.9290000000000003</v>
      </c>
      <c r="D67" s="111" t="e">
        <f t="shared" ca="1" si="16"/>
        <v>#REF!</v>
      </c>
      <c r="E67" s="112">
        <v>0</v>
      </c>
      <c r="F67" s="112">
        <v>0</v>
      </c>
      <c r="G67" s="112">
        <v>1.4</v>
      </c>
      <c r="H67" s="111" t="e">
        <f ca="1">G67*B67</f>
        <v>#REF!</v>
      </c>
      <c r="I67" s="112">
        <v>0.65</v>
      </c>
      <c r="J67" s="111" t="e">
        <f ca="1">I67*B67</f>
        <v>#REF!</v>
      </c>
      <c r="K67" s="112">
        <v>8.4000000000000005E-2</v>
      </c>
      <c r="L67" s="111" t="e">
        <f ca="1">K67*B67</f>
        <v>#REF!</v>
      </c>
      <c r="M67" s="113">
        <v>5.3000000000000001E-6</v>
      </c>
      <c r="N67" s="114" t="e">
        <f ca="1">M67*B67</f>
        <v>#REF!</v>
      </c>
    </row>
    <row r="68" spans="1:14" ht="15.75" thickBot="1" x14ac:dyDescent="0.3">
      <c r="A68" s="109" t="s">
        <v>81</v>
      </c>
      <c r="B68" s="210" t="e">
        <f ca="1">IF(INDIRECT(CONCATENATE("'",General!$C$10,"[",General!$C$11,"]Grid Electricity'!",ADDRESS(ROW($L$5),COLUMN($L$5),4)))="Use a Single Fuel Mix",INDIRECT(CONCATENATE("'",General!$C$10,"[",General!$C$11,"]Grid Electricity'!",ADDRESS(ROW(B14),COLUMN(B14),4))),INDIRECT(CONCATENATE("'",General!$C$10,"[",General!$C$11,"]Grid Electricity'!",ADDRESS(ROW(H14),COLUMN(H14),4))))</f>
        <v>#REF!</v>
      </c>
      <c r="C68" s="110">
        <v>6.9290000000000003</v>
      </c>
      <c r="D68" s="111" t="e">
        <f t="shared" ca="1" si="16"/>
        <v>#REF!</v>
      </c>
      <c r="E68" s="112">
        <v>0</v>
      </c>
      <c r="F68" s="112">
        <v>0</v>
      </c>
      <c r="G68" s="112">
        <v>0</v>
      </c>
      <c r="H68" s="112">
        <v>0</v>
      </c>
      <c r="I68" s="112">
        <v>0</v>
      </c>
      <c r="J68" s="112">
        <v>0</v>
      </c>
      <c r="K68" s="112">
        <v>0</v>
      </c>
      <c r="L68" s="112">
        <v>0</v>
      </c>
      <c r="M68" s="112">
        <v>0</v>
      </c>
      <c r="N68" s="112">
        <v>0</v>
      </c>
    </row>
    <row r="69" spans="1:14" ht="15.75" thickBot="1" x14ac:dyDescent="0.3">
      <c r="A69" s="109" t="s">
        <v>82</v>
      </c>
      <c r="B69" s="210" t="e">
        <f ca="1">IF(INDIRECT(CONCATENATE("'",General!$C$10,"[",General!$C$11,"]Grid Electricity'!",ADDRESS(ROW($L$5),COLUMN($L$5),4)))="Use a Single Fuel Mix",INDIRECT(CONCATENATE("'",General!$C$10,"[",General!$C$11,"]Grid Electricity'!",ADDRESS(ROW(B15),COLUMN(B15),4))),INDIRECT(CONCATENATE("'",General!$C$10,"[",General!$C$11,"]Grid Electricity'!",ADDRESS(ROW(H15),COLUMN(H15),4))))</f>
        <v>#REF!</v>
      </c>
      <c r="C69" s="110">
        <v>6.9290000000000003</v>
      </c>
      <c r="D69" s="111" t="e">
        <f t="shared" ca="1" si="16"/>
        <v>#REF!</v>
      </c>
      <c r="E69" s="112">
        <v>0</v>
      </c>
      <c r="F69" s="112">
        <v>0</v>
      </c>
      <c r="G69" s="112">
        <v>0</v>
      </c>
      <c r="H69" s="112">
        <v>0</v>
      </c>
      <c r="I69" s="112">
        <v>0</v>
      </c>
      <c r="J69" s="112">
        <v>0</v>
      </c>
      <c r="K69" s="112">
        <v>0</v>
      </c>
      <c r="L69" s="112">
        <v>0</v>
      </c>
      <c r="M69" s="112">
        <v>0</v>
      </c>
      <c r="N69" s="112">
        <v>0</v>
      </c>
    </row>
    <row r="70" spans="1:14" ht="15.75" thickBot="1" x14ac:dyDescent="0.3">
      <c r="A70" s="109" t="s">
        <v>83</v>
      </c>
      <c r="B70" s="210" t="e">
        <f ca="1">IF(INDIRECT(CONCATENATE("'",General!$C$10,"[",General!$C$11,"]Grid Electricity'!",ADDRESS(ROW($L$5),COLUMN($L$5),4)))="Use a Single Fuel Mix",INDIRECT(CONCATENATE("'",General!$C$10,"[",General!$C$11,"]Grid Electricity'!",ADDRESS(ROW(B16),COLUMN(B16),4))),INDIRECT(CONCATENATE("'",General!$C$10,"[",General!$C$11,"]Grid Electricity'!",ADDRESS(ROW(H16),COLUMN(H16),4))))</f>
        <v>#REF!</v>
      </c>
      <c r="C70" s="110">
        <v>6.9290000000000003</v>
      </c>
      <c r="D70" s="111" t="e">
        <f t="shared" ca="1" si="16"/>
        <v>#REF!</v>
      </c>
      <c r="E70" s="112">
        <v>0</v>
      </c>
      <c r="F70" s="112">
        <v>0</v>
      </c>
      <c r="G70" s="112">
        <v>0</v>
      </c>
      <c r="H70" s="112">
        <v>0</v>
      </c>
      <c r="I70" s="112">
        <v>0</v>
      </c>
      <c r="J70" s="112">
        <v>0</v>
      </c>
      <c r="K70" s="112">
        <v>0</v>
      </c>
      <c r="L70" s="112">
        <v>0</v>
      </c>
      <c r="M70" s="112">
        <v>0</v>
      </c>
      <c r="N70" s="112">
        <v>0</v>
      </c>
    </row>
    <row r="71" spans="1:14" ht="15.75" thickBot="1" x14ac:dyDescent="0.3">
      <c r="A71" s="109" t="s">
        <v>84</v>
      </c>
      <c r="B71" s="210" t="e">
        <f ca="1">IF(INDIRECT(CONCATENATE("'",General!$C$10,"[",General!$C$11,"]Grid Electricity'!",ADDRESS(ROW($L$5),COLUMN($L$5),4)))="Use a Single Fuel Mix",INDIRECT(CONCATENATE("'",General!$C$10,"[",General!$C$11,"]Grid Electricity'!",ADDRESS(ROW(B17),COLUMN(B17),4))),INDIRECT(CONCATENATE("'",General!$C$10,"[",General!$C$11,"]Grid Electricity'!",ADDRESS(ROW(H17),COLUMN(H17),4))))</f>
        <v>#REF!</v>
      </c>
      <c r="C71" s="110">
        <v>6.9290000000000003</v>
      </c>
      <c r="D71" s="111" t="e">
        <f t="shared" ca="1" si="16"/>
        <v>#REF!</v>
      </c>
      <c r="E71" s="112">
        <v>0</v>
      </c>
      <c r="F71" s="112">
        <v>0</v>
      </c>
      <c r="G71" s="112">
        <v>0</v>
      </c>
      <c r="H71" s="112">
        <v>0</v>
      </c>
      <c r="I71" s="112">
        <v>0</v>
      </c>
      <c r="J71" s="112">
        <v>0</v>
      </c>
      <c r="K71" s="112">
        <v>0</v>
      </c>
      <c r="L71" s="112">
        <v>0</v>
      </c>
      <c r="M71" s="112">
        <v>0</v>
      </c>
      <c r="N71" s="112">
        <v>0</v>
      </c>
    </row>
    <row r="72" spans="1:14" ht="15.75" thickBot="1" x14ac:dyDescent="0.3">
      <c r="A72" s="109" t="s">
        <v>57</v>
      </c>
      <c r="B72" s="210" t="e">
        <f ca="1">IF(INDIRECT(CONCATENATE("'",General!$C$10,"[",General!$C$11,"]Grid Electricity'!",ADDRESS(ROW($L$5),COLUMN($L$5),4)))="Use a Single Fuel Mix",INDIRECT(CONCATENATE("'",General!$C$10,"[",General!$C$11,"]Grid Electricity'!",ADDRESS(ROW(B18),COLUMN(B18),4))),INDIRECT(CONCATENATE("'",General!$C$10,"[",General!$C$11,"]Grid Electricity'!",ADDRESS(ROW(H18),COLUMN(H18),4))))</f>
        <v>#REF!</v>
      </c>
      <c r="C72" s="110">
        <v>6.9290000000000003</v>
      </c>
      <c r="D72" s="111" t="e">
        <f t="shared" ca="1" si="16"/>
        <v>#REF!</v>
      </c>
      <c r="E72" s="112" t="e">
        <f ca="1">'Transfer 2'!F26</f>
        <v>#REF!</v>
      </c>
      <c r="F72" s="111" t="e">
        <f ca="1">E72*$B$72</f>
        <v>#REF!</v>
      </c>
      <c r="G72" s="112" t="e">
        <f ca="1">'Transfer 2'!H26</f>
        <v>#REF!</v>
      </c>
      <c r="H72" s="111" t="e">
        <f ca="1">G72*$B$72</f>
        <v>#REF!</v>
      </c>
      <c r="I72" s="112" t="e">
        <f ca="1">'Transfer 2'!J26</f>
        <v>#REF!</v>
      </c>
      <c r="J72" s="111" t="e">
        <f ca="1">I72*$B$72</f>
        <v>#REF!</v>
      </c>
      <c r="K72" s="112" t="e">
        <f ca="1">'Transfer 2'!L26</f>
        <v>#REF!</v>
      </c>
      <c r="L72" s="111" t="e">
        <f ca="1">K72*$B$72</f>
        <v>#REF!</v>
      </c>
      <c r="M72" s="112" t="e">
        <f ca="1">'Transfer 2'!N26</f>
        <v>#REF!</v>
      </c>
      <c r="N72" s="111" t="e">
        <f ca="1">M72*$B$72</f>
        <v>#REF!</v>
      </c>
    </row>
    <row r="73" spans="1:14" ht="15.75" thickBot="1" x14ac:dyDescent="0.3">
      <c r="A73" s="109"/>
      <c r="B73" s="112"/>
      <c r="C73" s="115"/>
      <c r="D73" s="116"/>
      <c r="E73" s="116"/>
      <c r="F73" s="116"/>
      <c r="G73" s="116"/>
      <c r="H73" s="116"/>
      <c r="I73" s="116"/>
      <c r="J73" s="116"/>
      <c r="K73" s="116"/>
      <c r="L73" s="116"/>
      <c r="M73" s="116"/>
      <c r="N73" s="116"/>
    </row>
    <row r="74" spans="1:14" ht="15.75" thickBot="1" x14ac:dyDescent="0.3">
      <c r="A74" s="117" t="s">
        <v>103</v>
      </c>
      <c r="B74" s="118" t="e">
        <f ca="1">IF(SUM(B63:B72)&lt;&gt;1,"see note",SUM(B63:B72))</f>
        <v>#REF!</v>
      </c>
      <c r="C74" s="115"/>
      <c r="D74" s="119" t="e">
        <f ca="1">SUM(D63:D72)</f>
        <v>#REF!</v>
      </c>
      <c r="E74" s="116"/>
      <c r="F74" s="119" t="e">
        <f ca="1">SUM(F63:F72)</f>
        <v>#REF!</v>
      </c>
      <c r="G74" s="116"/>
      <c r="H74" s="119" t="e">
        <f ca="1">SUM(H63:H72)</f>
        <v>#REF!</v>
      </c>
      <c r="I74" s="116"/>
      <c r="J74" s="119" t="e">
        <f ca="1">SUM(J63:J72)</f>
        <v>#REF!</v>
      </c>
      <c r="K74" s="116"/>
      <c r="L74" s="119" t="e">
        <f ca="1">SUM(L63:L72)</f>
        <v>#REF!</v>
      </c>
      <c r="M74" s="116"/>
      <c r="N74" s="119" t="e">
        <f ca="1">SUM(N63:N72)</f>
        <v>#REF!</v>
      </c>
    </row>
    <row r="75" spans="1:14" x14ac:dyDescent="0.25">
      <c r="A75" s="372" t="s">
        <v>114</v>
      </c>
      <c r="B75" s="372"/>
      <c r="C75" s="372"/>
      <c r="D75" s="372"/>
      <c r="E75" s="372"/>
      <c r="F75" s="372"/>
      <c r="G75" s="372"/>
      <c r="H75" s="372"/>
    </row>
    <row r="76" spans="1:14" x14ac:dyDescent="0.25">
      <c r="A76" s="371" t="s">
        <v>187</v>
      </c>
      <c r="B76" s="371"/>
      <c r="C76" s="371"/>
      <c r="D76" s="371"/>
      <c r="E76" s="371"/>
      <c r="F76" s="371"/>
      <c r="G76" s="371"/>
      <c r="H76" s="371"/>
      <c r="I76" s="371"/>
      <c r="J76" s="371"/>
    </row>
    <row r="77" spans="1:14" ht="18" customHeight="1" x14ac:dyDescent="0.3">
      <c r="A77" t="str">
        <f>General!$A$4</f>
        <v>Spreadsheets for Environmental Footprint Analysis (SEFA) Version 3.0, November 2019</v>
      </c>
      <c r="B77" s="226"/>
      <c r="C77" s="226"/>
      <c r="D77" s="226"/>
      <c r="E77" s="226"/>
      <c r="F77" s="226"/>
      <c r="G77" s="226"/>
      <c r="H77" s="226"/>
      <c r="I77" s="226"/>
      <c r="J77" s="226"/>
      <c r="K77" s="226"/>
      <c r="L77" s="226"/>
      <c r="M77" s="226"/>
      <c r="N77" s="194" t="e">
        <f ca="1">CONCATENATE(General!$A3, " - ", General!$A6)</f>
        <v>#REF!</v>
      </c>
    </row>
    <row r="78" spans="1:14" ht="18" customHeight="1" thickBot="1" x14ac:dyDescent="0.35">
      <c r="A78" s="354" t="s">
        <v>196</v>
      </c>
      <c r="B78" s="354"/>
      <c r="C78" s="354"/>
      <c r="D78" s="354"/>
      <c r="E78" s="354"/>
      <c r="F78" s="354"/>
      <c r="G78" s="354"/>
      <c r="H78" s="354"/>
      <c r="I78" s="354"/>
      <c r="J78" s="354"/>
      <c r="K78" s="354"/>
      <c r="L78" s="354"/>
      <c r="M78" s="354"/>
      <c r="N78" s="354"/>
    </row>
    <row r="79" spans="1:14" ht="40.15" customHeight="1" thickBot="1" x14ac:dyDescent="0.3">
      <c r="A79" s="97" t="s">
        <v>69</v>
      </c>
      <c r="B79" s="98" t="s">
        <v>70</v>
      </c>
      <c r="C79" s="369" t="s">
        <v>188</v>
      </c>
      <c r="D79" s="370"/>
      <c r="E79" s="367" t="s">
        <v>189</v>
      </c>
      <c r="F79" s="368"/>
      <c r="G79" s="367" t="s">
        <v>325</v>
      </c>
      <c r="H79" s="368"/>
      <c r="I79" s="367" t="s">
        <v>326</v>
      </c>
      <c r="J79" s="368"/>
      <c r="K79" s="367" t="s">
        <v>190</v>
      </c>
      <c r="L79" s="368"/>
      <c r="M79" s="367" t="s">
        <v>191</v>
      </c>
      <c r="N79" s="368"/>
    </row>
    <row r="80" spans="1:14" x14ac:dyDescent="0.25">
      <c r="A80" s="99"/>
      <c r="B80" s="100"/>
      <c r="C80" s="101" t="s">
        <v>71</v>
      </c>
      <c r="D80" s="102" t="s">
        <v>72</v>
      </c>
      <c r="E80" s="101" t="s">
        <v>71</v>
      </c>
      <c r="F80" s="103" t="s">
        <v>123</v>
      </c>
      <c r="G80" s="101" t="s">
        <v>71</v>
      </c>
      <c r="H80" s="102" t="s">
        <v>72</v>
      </c>
      <c r="I80" s="103" t="s">
        <v>71</v>
      </c>
      <c r="J80" s="102" t="s">
        <v>72</v>
      </c>
      <c r="K80" s="102" t="s">
        <v>73</v>
      </c>
      <c r="L80" s="102" t="s">
        <v>72</v>
      </c>
      <c r="M80" s="102" t="s">
        <v>73</v>
      </c>
      <c r="N80" s="102" t="s">
        <v>72</v>
      </c>
    </row>
    <row r="81" spans="1:14" ht="15.75" thickBot="1" x14ac:dyDescent="0.3">
      <c r="A81" s="104"/>
      <c r="B81" s="105"/>
      <c r="C81" s="106" t="s">
        <v>74</v>
      </c>
      <c r="D81" s="107" t="s">
        <v>75</v>
      </c>
      <c r="E81" s="106" t="s">
        <v>74</v>
      </c>
      <c r="F81" s="108" t="s">
        <v>75</v>
      </c>
      <c r="G81" s="106" t="s">
        <v>74</v>
      </c>
      <c r="H81" s="107" t="s">
        <v>75</v>
      </c>
      <c r="I81" s="108" t="s">
        <v>74</v>
      </c>
      <c r="J81" s="107" t="s">
        <v>75</v>
      </c>
      <c r="K81" s="107" t="s">
        <v>74</v>
      </c>
      <c r="L81" s="107" t="s">
        <v>75</v>
      </c>
      <c r="M81" s="107" t="s">
        <v>74</v>
      </c>
      <c r="N81" s="107" t="s">
        <v>75</v>
      </c>
    </row>
    <row r="82" spans="1:14" ht="15.75" thickBot="1" x14ac:dyDescent="0.3">
      <c r="A82" s="109" t="s">
        <v>76</v>
      </c>
      <c r="B82" s="210" t="e">
        <f ca="1">IF(INDIRECT(CONCATENATE("'",General!$C$10,"[",General!$C$11,"]Grid Electricity'!",ADDRESS(ROW($L$5),COLUMN($L$5),4)))="Use a Single Fuel Mix",INDIRECT(CONCATENATE("'",General!$C$10,"[",General!$C$11,"]Grid Electricity'!",ADDRESS(ROW(B9),COLUMN(B9),4))),INDIRECT(CONCATENATE("'",General!$C$10,"[",General!$C$11,"]Grid Electricity'!",ADDRESS(ROW(J9),COLUMN(J9),4))))</f>
        <v>#REF!</v>
      </c>
      <c r="C82" s="110">
        <v>6.9290000000000003</v>
      </c>
      <c r="D82" s="111" t="e">
        <f ca="1">C82*B82</f>
        <v>#REF!</v>
      </c>
      <c r="E82" s="112">
        <v>2200</v>
      </c>
      <c r="F82" s="111" t="e">
        <f ca="1">E82*B82</f>
        <v>#REF!</v>
      </c>
      <c r="G82" s="112">
        <v>6</v>
      </c>
      <c r="H82" s="111" t="e">
        <f ca="1">G82*B82</f>
        <v>#REF!</v>
      </c>
      <c r="I82" s="112">
        <v>15</v>
      </c>
      <c r="J82" s="111" t="e">
        <f ca="1">I82*B82</f>
        <v>#REF!</v>
      </c>
      <c r="K82" s="112">
        <v>9.1999999999999998E-2</v>
      </c>
      <c r="L82" s="111" t="e">
        <f ca="1">K82*B82</f>
        <v>#REF!</v>
      </c>
      <c r="M82" s="112">
        <v>0.66</v>
      </c>
      <c r="N82" s="111" t="e">
        <f ca="1">M82*B82</f>
        <v>#REF!</v>
      </c>
    </row>
    <row r="83" spans="1:14" ht="15.75" thickBot="1" x14ac:dyDescent="0.3">
      <c r="A83" s="109" t="s">
        <v>77</v>
      </c>
      <c r="B83" s="210" t="e">
        <f ca="1">IF(INDIRECT(CONCATENATE("'",General!$C$10,"[",General!$C$11,"]Grid Electricity'!",ADDRESS(ROW($L$5),COLUMN($L$5),4)))="Use a Single Fuel Mix",INDIRECT(CONCATENATE("'",General!$C$10,"[",General!$C$11,"]Grid Electricity'!",ADDRESS(ROW(B10),COLUMN(B10),4))),INDIRECT(CONCATENATE("'",General!$C$10,"[",General!$C$11,"]Grid Electricity'!",ADDRESS(ROW(J10),COLUMN(J10),4))))</f>
        <v>#REF!</v>
      </c>
      <c r="C83" s="110">
        <v>6.9290000000000003</v>
      </c>
      <c r="D83" s="111" t="e">
        <f t="shared" ref="D83:D85" ca="1" si="17">C83*B83</f>
        <v>#REF!</v>
      </c>
      <c r="E83" s="112">
        <v>1300</v>
      </c>
      <c r="F83" s="111" t="e">
        <f t="shared" ref="F83:F85" ca="1" si="18">E83*B83</f>
        <v>#REF!</v>
      </c>
      <c r="G83" s="112">
        <v>1.1000000000000001</v>
      </c>
      <c r="H83" s="111" t="e">
        <f t="shared" ref="H83:H85" ca="1" si="19">G83*B83</f>
        <v>#REF!</v>
      </c>
      <c r="I83" s="112">
        <v>6.6E-3</v>
      </c>
      <c r="J83" s="111" t="e">
        <f t="shared" ref="J83:J85" ca="1" si="20">I83*B83</f>
        <v>#REF!</v>
      </c>
      <c r="K83" s="112">
        <v>0.08</v>
      </c>
      <c r="L83" s="111" t="e">
        <f t="shared" ref="L83:L85" ca="1" si="21">K83*B83</f>
        <v>#REF!</v>
      </c>
      <c r="M83" s="112">
        <v>2.5000000000000001E-2</v>
      </c>
      <c r="N83" s="111" t="e">
        <f t="shared" ref="N83:N85" ca="1" si="22">M83*B83</f>
        <v>#REF!</v>
      </c>
    </row>
    <row r="84" spans="1:14" ht="15.75" thickBot="1" x14ac:dyDescent="0.3">
      <c r="A84" s="109" t="s">
        <v>78</v>
      </c>
      <c r="B84" s="210" t="e">
        <f ca="1">IF(INDIRECT(CONCATENATE("'",General!$C$10,"[",General!$C$11,"]Grid Electricity'!",ADDRESS(ROW($L$5),COLUMN($L$5),4)))="Use a Single Fuel Mix",INDIRECT(CONCATENATE("'",General!$C$10,"[",General!$C$11,"]Grid Electricity'!",ADDRESS(ROW(B11),COLUMN(B11),4))),INDIRECT(CONCATENATE("'",General!$C$10,"[",General!$C$11,"]Grid Electricity'!",ADDRESS(ROW(J11),COLUMN(J11),4))))</f>
        <v>#REF!</v>
      </c>
      <c r="C84" s="110">
        <v>6.9290000000000003</v>
      </c>
      <c r="D84" s="111" t="e">
        <f t="shared" ca="1" si="17"/>
        <v>#REF!</v>
      </c>
      <c r="E84" s="112">
        <v>1800</v>
      </c>
      <c r="F84" s="111" t="e">
        <f t="shared" ca="1" si="18"/>
        <v>#REF!</v>
      </c>
      <c r="G84" s="112">
        <v>2.2000000000000002</v>
      </c>
      <c r="H84" s="111" t="e">
        <f t="shared" ca="1" si="19"/>
        <v>#REF!</v>
      </c>
      <c r="I84" s="112">
        <v>2.8</v>
      </c>
      <c r="J84" s="111" t="e">
        <f t="shared" ca="1" si="20"/>
        <v>#REF!</v>
      </c>
      <c r="K84" s="112">
        <v>0.13</v>
      </c>
      <c r="L84" s="111" t="e">
        <f t="shared" ca="1" si="21"/>
        <v>#REF!</v>
      </c>
      <c r="M84" s="112">
        <v>6.6000000000000003E-2</v>
      </c>
      <c r="N84" s="111" t="e">
        <f t="shared" ca="1" si="22"/>
        <v>#REF!</v>
      </c>
    </row>
    <row r="85" spans="1:14" ht="15.75" thickBot="1" x14ac:dyDescent="0.3">
      <c r="A85" s="109" t="s">
        <v>79</v>
      </c>
      <c r="B85" s="210" t="e">
        <f ca="1">IF(INDIRECT(CONCATENATE("'",General!$C$10,"[",General!$C$11,"]Grid Electricity'!",ADDRESS(ROW($L$5),COLUMN($L$5),4)))="Use a Single Fuel Mix",INDIRECT(CONCATENATE("'",General!$C$10,"[",General!$C$11,"]Grid Electricity'!",ADDRESS(ROW(B12),COLUMN(B12),4))),INDIRECT(CONCATENATE("'",General!$C$10,"[",General!$C$11,"]Grid Electricity'!",ADDRESS(ROW(J12),COLUMN(J12),4))))</f>
        <v>#REF!</v>
      </c>
      <c r="C85" s="110">
        <v>6.9290000000000003</v>
      </c>
      <c r="D85" s="111" t="e">
        <f t="shared" ca="1" si="17"/>
        <v>#REF!</v>
      </c>
      <c r="E85" s="112">
        <v>0</v>
      </c>
      <c r="F85" s="111" t="e">
        <f t="shared" ca="1" si="18"/>
        <v>#REF!</v>
      </c>
      <c r="G85" s="112">
        <v>0</v>
      </c>
      <c r="H85" s="111" t="e">
        <f t="shared" ca="1" si="19"/>
        <v>#REF!</v>
      </c>
      <c r="I85" s="112">
        <v>0</v>
      </c>
      <c r="J85" s="111" t="e">
        <f t="shared" ca="1" si="20"/>
        <v>#REF!</v>
      </c>
      <c r="K85" s="112">
        <v>0</v>
      </c>
      <c r="L85" s="111" t="e">
        <f t="shared" ca="1" si="21"/>
        <v>#REF!</v>
      </c>
      <c r="M85" s="112">
        <v>0</v>
      </c>
      <c r="N85" s="111" t="e">
        <f t="shared" ca="1" si="22"/>
        <v>#REF!</v>
      </c>
    </row>
    <row r="86" spans="1:14" ht="15.75" thickBot="1" x14ac:dyDescent="0.3">
      <c r="A86" s="109" t="s">
        <v>80</v>
      </c>
      <c r="B86" s="210" t="e">
        <f ca="1">IF(INDIRECT(CONCATENATE("'",General!$C$10,"[",General!$C$11,"]Grid Electricity'!",ADDRESS(ROW($L$5),COLUMN($L$5),4)))="Use a Single Fuel Mix",INDIRECT(CONCATENATE("'",General!$C$10,"[",General!$C$11,"]Grid Electricity'!",ADDRESS(ROW(B13),COLUMN(B13),4))),INDIRECT(CONCATENATE("'",General!$C$10,"[",General!$C$11,"]Grid Electricity'!",ADDRESS(ROW(J13),COLUMN(J13),4))))</f>
        <v>#REF!</v>
      </c>
      <c r="C86" s="110">
        <v>6.9290000000000003</v>
      </c>
      <c r="D86" s="111" t="e">
        <f ca="1">C86*B86</f>
        <v>#REF!</v>
      </c>
      <c r="E86" s="112">
        <v>0</v>
      </c>
      <c r="F86" s="112">
        <v>0</v>
      </c>
      <c r="G86" s="112">
        <v>1.4</v>
      </c>
      <c r="H86" s="111" t="e">
        <f ca="1">G86*B86</f>
        <v>#REF!</v>
      </c>
      <c r="I86" s="112">
        <v>0.65</v>
      </c>
      <c r="J86" s="111" t="e">
        <f ca="1">I86*B86</f>
        <v>#REF!</v>
      </c>
      <c r="K86" s="112">
        <v>8.4000000000000005E-2</v>
      </c>
      <c r="L86" s="111" t="e">
        <f ca="1">K86*B86</f>
        <v>#REF!</v>
      </c>
      <c r="M86" s="113">
        <v>5.3000000000000001E-6</v>
      </c>
      <c r="N86" s="114" t="e">
        <f ca="1">M86*B86</f>
        <v>#REF!</v>
      </c>
    </row>
    <row r="87" spans="1:14" ht="15.75" thickBot="1" x14ac:dyDescent="0.3">
      <c r="A87" s="109" t="s">
        <v>81</v>
      </c>
      <c r="B87" s="210" t="e">
        <f ca="1">IF(INDIRECT(CONCATENATE("'",General!$C$10,"[",General!$C$11,"]Grid Electricity'!",ADDRESS(ROW($L$5),COLUMN($L$5),4)))="Use a Single Fuel Mix",INDIRECT(CONCATENATE("'",General!$C$10,"[",General!$C$11,"]Grid Electricity'!",ADDRESS(ROW(B14),COLUMN(B14),4))),INDIRECT(CONCATENATE("'",General!$C$10,"[",General!$C$11,"]Grid Electricity'!",ADDRESS(ROW(J14),COLUMN(J14),4))))</f>
        <v>#REF!</v>
      </c>
      <c r="C87" s="110">
        <v>6.9290000000000003</v>
      </c>
      <c r="D87" s="111" t="e">
        <f t="shared" ref="D87:D91" ca="1" si="23">C87*B87</f>
        <v>#REF!</v>
      </c>
      <c r="E87" s="112">
        <v>0</v>
      </c>
      <c r="F87" s="112">
        <v>0</v>
      </c>
      <c r="G87" s="112">
        <v>0</v>
      </c>
      <c r="H87" s="112">
        <v>0</v>
      </c>
      <c r="I87" s="112">
        <v>0</v>
      </c>
      <c r="J87" s="112">
        <v>0</v>
      </c>
      <c r="K87" s="112">
        <v>0</v>
      </c>
      <c r="L87" s="112">
        <v>0</v>
      </c>
      <c r="M87" s="112">
        <v>0</v>
      </c>
      <c r="N87" s="112">
        <v>0</v>
      </c>
    </row>
    <row r="88" spans="1:14" ht="15.75" thickBot="1" x14ac:dyDescent="0.3">
      <c r="A88" s="109" t="s">
        <v>82</v>
      </c>
      <c r="B88" s="210" t="e">
        <f ca="1">IF(INDIRECT(CONCATENATE("'",General!$C$10,"[",General!$C$11,"]Grid Electricity'!",ADDRESS(ROW($L$5),COLUMN($L$5),4)))="Use a Single Fuel Mix",INDIRECT(CONCATENATE("'",General!$C$10,"[",General!$C$11,"]Grid Electricity'!",ADDRESS(ROW(B15),COLUMN(B15),4))),INDIRECT(CONCATENATE("'",General!$C$10,"[",General!$C$11,"]Grid Electricity'!",ADDRESS(ROW(J15),COLUMN(J15),4))))</f>
        <v>#REF!</v>
      </c>
      <c r="C88" s="110">
        <v>6.9290000000000003</v>
      </c>
      <c r="D88" s="111" t="e">
        <f t="shared" ca="1" si="23"/>
        <v>#REF!</v>
      </c>
      <c r="E88" s="112">
        <v>0</v>
      </c>
      <c r="F88" s="112">
        <v>0</v>
      </c>
      <c r="G88" s="112">
        <v>0</v>
      </c>
      <c r="H88" s="112">
        <v>0</v>
      </c>
      <c r="I88" s="112">
        <v>0</v>
      </c>
      <c r="J88" s="112">
        <v>0</v>
      </c>
      <c r="K88" s="112">
        <v>0</v>
      </c>
      <c r="L88" s="112">
        <v>0</v>
      </c>
      <c r="M88" s="112">
        <v>0</v>
      </c>
      <c r="N88" s="112">
        <v>0</v>
      </c>
    </row>
    <row r="89" spans="1:14" ht="15.75" thickBot="1" x14ac:dyDescent="0.3">
      <c r="A89" s="109" t="s">
        <v>83</v>
      </c>
      <c r="B89" s="210" t="e">
        <f ca="1">IF(INDIRECT(CONCATENATE("'",General!$C$10,"[",General!$C$11,"]Grid Electricity'!",ADDRESS(ROW($L$5),COLUMN($L$5),4)))="Use a Single Fuel Mix",INDIRECT(CONCATENATE("'",General!$C$10,"[",General!$C$11,"]Grid Electricity'!",ADDRESS(ROW(B16),COLUMN(B16),4))),INDIRECT(CONCATENATE("'",General!$C$10,"[",General!$C$11,"]Grid Electricity'!",ADDRESS(ROW(J16),COLUMN(J16),4))))</f>
        <v>#REF!</v>
      </c>
      <c r="C89" s="110">
        <v>6.9290000000000003</v>
      </c>
      <c r="D89" s="111" t="e">
        <f t="shared" ca="1" si="23"/>
        <v>#REF!</v>
      </c>
      <c r="E89" s="112">
        <v>0</v>
      </c>
      <c r="F89" s="112">
        <v>0</v>
      </c>
      <c r="G89" s="112">
        <v>0</v>
      </c>
      <c r="H89" s="112">
        <v>0</v>
      </c>
      <c r="I89" s="112">
        <v>0</v>
      </c>
      <c r="J89" s="112">
        <v>0</v>
      </c>
      <c r="K89" s="112">
        <v>0</v>
      </c>
      <c r="L89" s="112">
        <v>0</v>
      </c>
      <c r="M89" s="112">
        <v>0</v>
      </c>
      <c r="N89" s="112">
        <v>0</v>
      </c>
    </row>
    <row r="90" spans="1:14" ht="15.75" thickBot="1" x14ac:dyDescent="0.3">
      <c r="A90" s="109" t="s">
        <v>84</v>
      </c>
      <c r="B90" s="210" t="e">
        <f ca="1">IF(INDIRECT(CONCATENATE("'",General!$C$10,"[",General!$C$11,"]Grid Electricity'!",ADDRESS(ROW($L$5),COLUMN($L$5),4)))="Use a Single Fuel Mix",INDIRECT(CONCATENATE("'",General!$C$10,"[",General!$C$11,"]Grid Electricity'!",ADDRESS(ROW(B17),COLUMN(B17),4))),INDIRECT(CONCATENATE("'",General!$C$10,"[",General!$C$11,"]Grid Electricity'!",ADDRESS(ROW(J17),COLUMN(J17),4))))</f>
        <v>#REF!</v>
      </c>
      <c r="C90" s="110">
        <v>6.9290000000000003</v>
      </c>
      <c r="D90" s="111" t="e">
        <f t="shared" ca="1" si="23"/>
        <v>#REF!</v>
      </c>
      <c r="E90" s="112">
        <v>0</v>
      </c>
      <c r="F90" s="112">
        <v>0</v>
      </c>
      <c r="G90" s="112">
        <v>0</v>
      </c>
      <c r="H90" s="112">
        <v>0</v>
      </c>
      <c r="I90" s="112">
        <v>0</v>
      </c>
      <c r="J90" s="112">
        <v>0</v>
      </c>
      <c r="K90" s="112">
        <v>0</v>
      </c>
      <c r="L90" s="112">
        <v>0</v>
      </c>
      <c r="M90" s="112">
        <v>0</v>
      </c>
      <c r="N90" s="112">
        <v>0</v>
      </c>
    </row>
    <row r="91" spans="1:14" ht="15.75" thickBot="1" x14ac:dyDescent="0.3">
      <c r="A91" s="109" t="s">
        <v>57</v>
      </c>
      <c r="B91" s="210" t="e">
        <f ca="1">IF(INDIRECT(CONCATENATE("'",General!$C$10,"[",General!$C$11,"]Grid Electricity'!",ADDRESS(ROW($L$5),COLUMN($L$5),4)))="Use a Single Fuel Mix",INDIRECT(CONCATENATE("'",General!$C$10,"[",General!$C$11,"]Grid Electricity'!",ADDRESS(ROW(B18),COLUMN(B18),4))),INDIRECT(CONCATENATE("'",General!$C$10,"[",General!$C$11,"]Grid Electricity'!",ADDRESS(ROW(J18),COLUMN(J18),4))))</f>
        <v>#REF!</v>
      </c>
      <c r="C91" s="110">
        <v>6.9290000000000003</v>
      </c>
      <c r="D91" s="111" t="e">
        <f t="shared" ca="1" si="23"/>
        <v>#REF!</v>
      </c>
      <c r="E91" s="112" t="e">
        <f ca="1">'Transfer 2'!F26</f>
        <v>#REF!</v>
      </c>
      <c r="F91" s="111" t="e">
        <f ca="1">E91*$B$91</f>
        <v>#REF!</v>
      </c>
      <c r="G91" s="112" t="e">
        <f ca="1">'Transfer 2'!H26</f>
        <v>#REF!</v>
      </c>
      <c r="H91" s="111" t="e">
        <f ca="1">G91*$B$91</f>
        <v>#REF!</v>
      </c>
      <c r="I91" s="112" t="e">
        <f ca="1">'Transfer 2'!J26</f>
        <v>#REF!</v>
      </c>
      <c r="J91" s="111" t="e">
        <f ca="1">I91*$B$91</f>
        <v>#REF!</v>
      </c>
      <c r="K91" s="112" t="e">
        <f ca="1">'Transfer 2'!L26</f>
        <v>#REF!</v>
      </c>
      <c r="L91" s="111" t="e">
        <f ca="1">K91*$B$91</f>
        <v>#REF!</v>
      </c>
      <c r="M91" s="112" t="e">
        <f ca="1">'Transfer 2'!N26</f>
        <v>#REF!</v>
      </c>
      <c r="N91" s="111" t="e">
        <f ca="1">M91*$B$91</f>
        <v>#REF!</v>
      </c>
    </row>
    <row r="92" spans="1:14" ht="15.75" thickBot="1" x14ac:dyDescent="0.3">
      <c r="A92" s="109"/>
      <c r="B92" s="112"/>
      <c r="C92" s="115"/>
      <c r="D92" s="116"/>
      <c r="E92" s="116"/>
      <c r="F92" s="116"/>
      <c r="G92" s="116"/>
      <c r="H92" s="116"/>
      <c r="I92" s="116"/>
      <c r="J92" s="116"/>
      <c r="K92" s="116"/>
      <c r="L92" s="116"/>
      <c r="M92" s="116"/>
      <c r="N92" s="116"/>
    </row>
    <row r="93" spans="1:14" ht="15.75" thickBot="1" x14ac:dyDescent="0.3">
      <c r="A93" s="117" t="s">
        <v>103</v>
      </c>
      <c r="B93" s="118" t="e">
        <f ca="1">IF(SUM(B82:B91)&lt;&gt;1,"see note",SUM(B82:B91))</f>
        <v>#REF!</v>
      </c>
      <c r="C93" s="115"/>
      <c r="D93" s="119" t="e">
        <f ca="1">SUM(D82:D91)</f>
        <v>#REF!</v>
      </c>
      <c r="E93" s="116"/>
      <c r="F93" s="119" t="e">
        <f ca="1">SUM(F82:F91)</f>
        <v>#REF!</v>
      </c>
      <c r="G93" s="116"/>
      <c r="H93" s="119" t="e">
        <f ca="1">SUM(H82:H91)</f>
        <v>#REF!</v>
      </c>
      <c r="I93" s="116"/>
      <c r="J93" s="119" t="e">
        <f ca="1">SUM(J82:J91)</f>
        <v>#REF!</v>
      </c>
      <c r="K93" s="116"/>
      <c r="L93" s="119" t="e">
        <f ca="1">SUM(L82:L91)</f>
        <v>#REF!</v>
      </c>
      <c r="M93" s="116"/>
      <c r="N93" s="119" t="e">
        <f ca="1">SUM(N82:N91)</f>
        <v>#REF!</v>
      </c>
    </row>
    <row r="94" spans="1:14" x14ac:dyDescent="0.25">
      <c r="A94" s="372" t="s">
        <v>114</v>
      </c>
      <c r="B94" s="372"/>
      <c r="C94" s="372"/>
      <c r="D94" s="372"/>
      <c r="E94" s="372"/>
      <c r="F94" s="372"/>
      <c r="G94" s="372"/>
      <c r="H94" s="372"/>
    </row>
    <row r="95" spans="1:14" x14ac:dyDescent="0.25">
      <c r="A95" s="371" t="s">
        <v>187</v>
      </c>
      <c r="B95" s="371"/>
      <c r="C95" s="371"/>
      <c r="D95" s="371"/>
      <c r="E95" s="371"/>
      <c r="F95" s="371"/>
      <c r="G95" s="371"/>
      <c r="H95" s="371"/>
      <c r="I95" s="371"/>
      <c r="J95" s="371"/>
    </row>
    <row r="96" spans="1:14" ht="18.75" x14ac:dyDescent="0.3">
      <c r="A96" s="46"/>
      <c r="B96" s="227"/>
      <c r="C96" s="227"/>
      <c r="D96" s="227"/>
      <c r="E96" s="227"/>
      <c r="F96" s="227"/>
      <c r="G96" s="227"/>
      <c r="H96" s="227"/>
      <c r="I96" s="227"/>
      <c r="J96" s="227"/>
      <c r="K96" s="227"/>
      <c r="L96" s="227"/>
      <c r="M96" s="227"/>
      <c r="N96" s="227"/>
    </row>
    <row r="97" spans="1:14" ht="19.5" thickBot="1" x14ac:dyDescent="0.35">
      <c r="A97" s="354" t="s">
        <v>197</v>
      </c>
      <c r="B97" s="354"/>
      <c r="C97" s="354"/>
      <c r="D97" s="354"/>
      <c r="E97" s="354"/>
      <c r="F97" s="354"/>
      <c r="G97" s="354"/>
      <c r="H97" s="354"/>
      <c r="I97" s="354"/>
      <c r="J97" s="354"/>
      <c r="K97" s="354"/>
      <c r="L97" s="354"/>
      <c r="M97" s="354"/>
      <c r="N97" s="354"/>
    </row>
    <row r="98" spans="1:14" ht="40.15" customHeight="1" thickBot="1" x14ac:dyDescent="0.3">
      <c r="A98" s="97" t="s">
        <v>69</v>
      </c>
      <c r="B98" s="98" t="s">
        <v>70</v>
      </c>
      <c r="C98" s="369" t="s">
        <v>188</v>
      </c>
      <c r="D98" s="370"/>
      <c r="E98" s="367" t="s">
        <v>189</v>
      </c>
      <c r="F98" s="368"/>
      <c r="G98" s="367" t="s">
        <v>325</v>
      </c>
      <c r="H98" s="368"/>
      <c r="I98" s="367" t="s">
        <v>326</v>
      </c>
      <c r="J98" s="368"/>
      <c r="K98" s="367" t="s">
        <v>190</v>
      </c>
      <c r="L98" s="368"/>
      <c r="M98" s="367" t="s">
        <v>191</v>
      </c>
      <c r="N98" s="368"/>
    </row>
    <row r="99" spans="1:14" x14ac:dyDescent="0.25">
      <c r="A99" s="99"/>
      <c r="B99" s="100"/>
      <c r="C99" s="101" t="s">
        <v>71</v>
      </c>
      <c r="D99" s="102" t="s">
        <v>72</v>
      </c>
      <c r="E99" s="101" t="s">
        <v>71</v>
      </c>
      <c r="F99" s="103" t="s">
        <v>123</v>
      </c>
      <c r="G99" s="101" t="s">
        <v>71</v>
      </c>
      <c r="H99" s="102" t="s">
        <v>72</v>
      </c>
      <c r="I99" s="103" t="s">
        <v>71</v>
      </c>
      <c r="J99" s="102" t="s">
        <v>72</v>
      </c>
      <c r="K99" s="102" t="s">
        <v>73</v>
      </c>
      <c r="L99" s="102" t="s">
        <v>72</v>
      </c>
      <c r="M99" s="102" t="s">
        <v>73</v>
      </c>
      <c r="N99" s="102" t="s">
        <v>72</v>
      </c>
    </row>
    <row r="100" spans="1:14" ht="15.75" thickBot="1" x14ac:dyDescent="0.3">
      <c r="A100" s="104"/>
      <c r="B100" s="105"/>
      <c r="C100" s="106" t="s">
        <v>74</v>
      </c>
      <c r="D100" s="107" t="s">
        <v>75</v>
      </c>
      <c r="E100" s="106" t="s">
        <v>74</v>
      </c>
      <c r="F100" s="108" t="s">
        <v>75</v>
      </c>
      <c r="G100" s="106" t="s">
        <v>74</v>
      </c>
      <c r="H100" s="107" t="s">
        <v>75</v>
      </c>
      <c r="I100" s="108" t="s">
        <v>74</v>
      </c>
      <c r="J100" s="107" t="s">
        <v>75</v>
      </c>
      <c r="K100" s="107" t="s">
        <v>74</v>
      </c>
      <c r="L100" s="107" t="s">
        <v>75</v>
      </c>
      <c r="M100" s="107" t="s">
        <v>74</v>
      </c>
      <c r="N100" s="107" t="s">
        <v>75</v>
      </c>
    </row>
    <row r="101" spans="1:14" ht="15.75" thickBot="1" x14ac:dyDescent="0.3">
      <c r="A101" s="109" t="s">
        <v>76</v>
      </c>
      <c r="B101" s="210" t="e">
        <f ca="1">IF(INDIRECT(CONCATENATE("'",General!$C$10,"[",General!$C$11,"]Grid Electricity'!",ADDRESS(ROW($L$5),COLUMN($L$5),4)))="Use a Single Fuel Mix",INDIRECT(CONCATENATE("'",General!$C$10,"[",General!$C$11,"]Grid Electricity'!",ADDRESS(ROW(B9),COLUMN(B9),4))),INDIRECT(CONCATENATE("'",General!$C$10,"[",General!$C$11,"]Grid Electricity'!",ADDRESS(ROW(L9),COLUMN(L9),4))))</f>
        <v>#REF!</v>
      </c>
      <c r="C101" s="110">
        <v>6.9290000000000003</v>
      </c>
      <c r="D101" s="111" t="e">
        <f t="shared" ref="D101:D110" ca="1" si="24">C101*B101</f>
        <v>#REF!</v>
      </c>
      <c r="E101" s="112">
        <v>2200</v>
      </c>
      <c r="F101" s="111" t="e">
        <f ca="1">E101*B101</f>
        <v>#REF!</v>
      </c>
      <c r="G101" s="112">
        <v>6</v>
      </c>
      <c r="H101" s="111" t="e">
        <f ca="1">G101*B101</f>
        <v>#REF!</v>
      </c>
      <c r="I101" s="112">
        <v>15</v>
      </c>
      <c r="J101" s="111" t="e">
        <f ca="1">I101*B101</f>
        <v>#REF!</v>
      </c>
      <c r="K101" s="112">
        <v>9.1999999999999998E-2</v>
      </c>
      <c r="L101" s="111" t="e">
        <f ca="1">K101*B101</f>
        <v>#REF!</v>
      </c>
      <c r="M101" s="112">
        <v>0.66</v>
      </c>
      <c r="N101" s="111" t="e">
        <f ca="1">M101*B101</f>
        <v>#REF!</v>
      </c>
    </row>
    <row r="102" spans="1:14" ht="15.75" thickBot="1" x14ac:dyDescent="0.3">
      <c r="A102" s="109" t="s">
        <v>77</v>
      </c>
      <c r="B102" s="210" t="e">
        <f ca="1">IF(INDIRECT(CONCATENATE("'",General!$C$10,"[",General!$C$11,"]Grid Electricity'!",ADDRESS(ROW($L$5),COLUMN($L$5),4)))="Use a Single Fuel Mix",INDIRECT(CONCATENATE("'",General!$C$10,"[",General!$C$11,"]Grid Electricity'!",ADDRESS(ROW(B10),COLUMN(B10),4))),INDIRECT(CONCATENATE("'",General!$C$10,"[",General!$C$11,"]Grid Electricity'!",ADDRESS(ROW(L10),COLUMN(L10),4))))</f>
        <v>#REF!</v>
      </c>
      <c r="C102" s="110">
        <v>6.9290000000000003</v>
      </c>
      <c r="D102" s="111" t="e">
        <f t="shared" ca="1" si="24"/>
        <v>#REF!</v>
      </c>
      <c r="E102" s="112">
        <v>1300</v>
      </c>
      <c r="F102" s="111" t="e">
        <f ca="1">E102*B102</f>
        <v>#REF!</v>
      </c>
      <c r="G102" s="112">
        <v>1.1000000000000001</v>
      </c>
      <c r="H102" s="111" t="e">
        <f ca="1">G102*B102</f>
        <v>#REF!</v>
      </c>
      <c r="I102" s="112">
        <v>6.6E-3</v>
      </c>
      <c r="J102" s="111" t="e">
        <f ca="1">I102*B102</f>
        <v>#REF!</v>
      </c>
      <c r="K102" s="112">
        <v>0.08</v>
      </c>
      <c r="L102" s="111" t="e">
        <f ca="1">K102*B102</f>
        <v>#REF!</v>
      </c>
      <c r="M102" s="112">
        <v>2.5000000000000001E-2</v>
      </c>
      <c r="N102" s="111" t="e">
        <f ca="1">M102*B102</f>
        <v>#REF!</v>
      </c>
    </row>
    <row r="103" spans="1:14" ht="15.75" thickBot="1" x14ac:dyDescent="0.3">
      <c r="A103" s="109" t="s">
        <v>78</v>
      </c>
      <c r="B103" s="210" t="e">
        <f ca="1">IF(INDIRECT(CONCATENATE("'",General!$C$10,"[",General!$C$11,"]Grid Electricity'!",ADDRESS(ROW($L$5),COLUMN($L$5),4)))="Use a Single Fuel Mix",INDIRECT(CONCATENATE("'",General!$C$10,"[",General!$C$11,"]Grid Electricity'!",ADDRESS(ROW(B11),COLUMN(B11),4))),INDIRECT(CONCATENATE("'",General!$C$10,"[",General!$C$11,"]Grid Electricity'!",ADDRESS(ROW(L11),COLUMN(L11),4))))</f>
        <v>#REF!</v>
      </c>
      <c r="C103" s="110">
        <v>6.9290000000000003</v>
      </c>
      <c r="D103" s="111" t="e">
        <f t="shared" ca="1" si="24"/>
        <v>#REF!</v>
      </c>
      <c r="E103" s="112">
        <v>1800</v>
      </c>
      <c r="F103" s="111" t="e">
        <f ca="1">E103*B103</f>
        <v>#REF!</v>
      </c>
      <c r="G103" s="112">
        <v>2.2000000000000002</v>
      </c>
      <c r="H103" s="111" t="e">
        <f ca="1">G103*B103</f>
        <v>#REF!</v>
      </c>
      <c r="I103" s="112">
        <v>2.8</v>
      </c>
      <c r="J103" s="111" t="e">
        <f ca="1">I103*B103</f>
        <v>#REF!</v>
      </c>
      <c r="K103" s="112">
        <v>0.13</v>
      </c>
      <c r="L103" s="111" t="e">
        <f ca="1">K103*B103</f>
        <v>#REF!</v>
      </c>
      <c r="M103" s="112">
        <v>6.6000000000000003E-2</v>
      </c>
      <c r="N103" s="111" t="e">
        <f ca="1">M103*B103</f>
        <v>#REF!</v>
      </c>
    </row>
    <row r="104" spans="1:14" ht="15.75" thickBot="1" x14ac:dyDescent="0.3">
      <c r="A104" s="109" t="s">
        <v>79</v>
      </c>
      <c r="B104" s="210" t="e">
        <f ca="1">IF(INDIRECT(CONCATENATE("'",General!$C$10,"[",General!$C$11,"]Grid Electricity'!",ADDRESS(ROW($L$5),COLUMN($L$5),4)))="Use a Single Fuel Mix",INDIRECT(CONCATENATE("'",General!$C$10,"[",General!$C$11,"]Grid Electricity'!",ADDRESS(ROW(B12),COLUMN(B12),4))),INDIRECT(CONCATENATE("'",General!$C$10,"[",General!$C$11,"]Grid Electricity'!",ADDRESS(ROW(L12),COLUMN(L12),4))))</f>
        <v>#REF!</v>
      </c>
      <c r="C104" s="110">
        <v>6.9290000000000003</v>
      </c>
      <c r="D104" s="111" t="e">
        <f t="shared" ca="1" si="24"/>
        <v>#REF!</v>
      </c>
      <c r="E104" s="112">
        <v>0</v>
      </c>
      <c r="F104" s="111" t="e">
        <f ca="1">E104*B104</f>
        <v>#REF!</v>
      </c>
      <c r="G104" s="112">
        <v>0</v>
      </c>
      <c r="H104" s="111" t="e">
        <f ca="1">G104*B104</f>
        <v>#REF!</v>
      </c>
      <c r="I104" s="112">
        <v>0</v>
      </c>
      <c r="J104" s="111" t="e">
        <f ca="1">I104*B104</f>
        <v>#REF!</v>
      </c>
      <c r="K104" s="112">
        <v>0</v>
      </c>
      <c r="L104" s="111" t="e">
        <f ca="1">K104*B104</f>
        <v>#REF!</v>
      </c>
      <c r="M104" s="112">
        <v>0</v>
      </c>
      <c r="N104" s="111" t="e">
        <f ca="1">M104*B104</f>
        <v>#REF!</v>
      </c>
    </row>
    <row r="105" spans="1:14" ht="15.75" thickBot="1" x14ac:dyDescent="0.3">
      <c r="A105" s="109" t="s">
        <v>80</v>
      </c>
      <c r="B105" s="210" t="e">
        <f ca="1">IF(INDIRECT(CONCATENATE("'",General!$C$10,"[",General!$C$11,"]Grid Electricity'!",ADDRESS(ROW($L$5),COLUMN($L$5),4)))="Use a Single Fuel Mix",INDIRECT(CONCATENATE("'",General!$C$10,"[",General!$C$11,"]Grid Electricity'!",ADDRESS(ROW(B13),COLUMN(B13),4))),INDIRECT(CONCATENATE("'",General!$C$10,"[",General!$C$11,"]Grid Electricity'!",ADDRESS(ROW(L13),COLUMN(L13),4))))</f>
        <v>#REF!</v>
      </c>
      <c r="C105" s="110">
        <v>6.9290000000000003</v>
      </c>
      <c r="D105" s="111" t="e">
        <f t="shared" ca="1" si="24"/>
        <v>#REF!</v>
      </c>
      <c r="E105" s="112">
        <v>0</v>
      </c>
      <c r="F105" s="112">
        <v>0</v>
      </c>
      <c r="G105" s="112">
        <v>1.4</v>
      </c>
      <c r="H105" s="111" t="e">
        <f ca="1">G105*B105</f>
        <v>#REF!</v>
      </c>
      <c r="I105" s="112">
        <v>0.65</v>
      </c>
      <c r="J105" s="111" t="e">
        <f ca="1">I105*B105</f>
        <v>#REF!</v>
      </c>
      <c r="K105" s="112">
        <v>8.4000000000000005E-2</v>
      </c>
      <c r="L105" s="111" t="e">
        <f ca="1">K105*B105</f>
        <v>#REF!</v>
      </c>
      <c r="M105" s="113">
        <v>5.3000000000000001E-6</v>
      </c>
      <c r="N105" s="114" t="e">
        <f ca="1">M105*B105</f>
        <v>#REF!</v>
      </c>
    </row>
    <row r="106" spans="1:14" ht="15.75" thickBot="1" x14ac:dyDescent="0.3">
      <c r="A106" s="109" t="s">
        <v>81</v>
      </c>
      <c r="B106" s="210" t="e">
        <f ca="1">IF(INDIRECT(CONCATENATE("'",General!$C$10,"[",General!$C$11,"]Grid Electricity'!",ADDRESS(ROW($L$5),COLUMN($L$5),4)))="Use a Single Fuel Mix",INDIRECT(CONCATENATE("'",General!$C$10,"[",General!$C$11,"]Grid Electricity'!",ADDRESS(ROW(B14),COLUMN(B14),4))),INDIRECT(CONCATENATE("'",General!$C$10,"[",General!$C$11,"]Grid Electricity'!",ADDRESS(ROW(L14),COLUMN(L14),4))))</f>
        <v>#REF!</v>
      </c>
      <c r="C106" s="110">
        <v>6.9290000000000003</v>
      </c>
      <c r="D106" s="111" t="e">
        <f t="shared" ca="1" si="24"/>
        <v>#REF!</v>
      </c>
      <c r="E106" s="112">
        <v>0</v>
      </c>
      <c r="F106" s="112">
        <v>0</v>
      </c>
      <c r="G106" s="112">
        <v>0</v>
      </c>
      <c r="H106" s="112">
        <v>0</v>
      </c>
      <c r="I106" s="112">
        <v>0</v>
      </c>
      <c r="J106" s="112">
        <v>0</v>
      </c>
      <c r="K106" s="112">
        <v>0</v>
      </c>
      <c r="L106" s="112">
        <v>0</v>
      </c>
      <c r="M106" s="112">
        <v>0</v>
      </c>
      <c r="N106" s="112">
        <v>0</v>
      </c>
    </row>
    <row r="107" spans="1:14" ht="15.75" thickBot="1" x14ac:dyDescent="0.3">
      <c r="A107" s="109" t="s">
        <v>82</v>
      </c>
      <c r="B107" s="210" t="e">
        <f ca="1">IF(INDIRECT(CONCATENATE("'",General!$C$10,"[",General!$C$11,"]Grid Electricity'!",ADDRESS(ROW($L$5),COLUMN($L$5),4)))="Use a Single Fuel Mix",INDIRECT(CONCATENATE("'",General!$C$10,"[",General!$C$11,"]Grid Electricity'!",ADDRESS(ROW(B15),COLUMN(B15),4))),INDIRECT(CONCATENATE("'",General!$C$10,"[",General!$C$11,"]Grid Electricity'!",ADDRESS(ROW(L15),COLUMN(L15),4))))</f>
        <v>#REF!</v>
      </c>
      <c r="C107" s="110">
        <v>6.9290000000000003</v>
      </c>
      <c r="D107" s="111" t="e">
        <f t="shared" ca="1" si="24"/>
        <v>#REF!</v>
      </c>
      <c r="E107" s="112">
        <v>0</v>
      </c>
      <c r="F107" s="112">
        <v>0</v>
      </c>
      <c r="G107" s="112">
        <v>0</v>
      </c>
      <c r="H107" s="112">
        <v>0</v>
      </c>
      <c r="I107" s="112">
        <v>0</v>
      </c>
      <c r="J107" s="112">
        <v>0</v>
      </c>
      <c r="K107" s="112">
        <v>0</v>
      </c>
      <c r="L107" s="112">
        <v>0</v>
      </c>
      <c r="M107" s="112">
        <v>0</v>
      </c>
      <c r="N107" s="112">
        <v>0</v>
      </c>
    </row>
    <row r="108" spans="1:14" ht="15.75" thickBot="1" x14ac:dyDescent="0.3">
      <c r="A108" s="109" t="s">
        <v>83</v>
      </c>
      <c r="B108" s="210" t="e">
        <f ca="1">IF(INDIRECT(CONCATENATE("'",General!$C$10,"[",General!$C$11,"]Grid Electricity'!",ADDRESS(ROW($L$5),COLUMN($L$5),4)))="Use a Single Fuel Mix",INDIRECT(CONCATENATE("'",General!$C$10,"[",General!$C$11,"]Grid Electricity'!",ADDRESS(ROW(B16),COLUMN(B16),4))),INDIRECT(CONCATENATE("'",General!$C$10,"[",General!$C$11,"]Grid Electricity'!",ADDRESS(ROW(L16),COLUMN(L16),4))))</f>
        <v>#REF!</v>
      </c>
      <c r="C108" s="110">
        <v>6.9290000000000003</v>
      </c>
      <c r="D108" s="111" t="e">
        <f t="shared" ca="1" si="24"/>
        <v>#REF!</v>
      </c>
      <c r="E108" s="112">
        <v>0</v>
      </c>
      <c r="F108" s="112">
        <v>0</v>
      </c>
      <c r="G108" s="112">
        <v>0</v>
      </c>
      <c r="H108" s="112">
        <v>0</v>
      </c>
      <c r="I108" s="112">
        <v>0</v>
      </c>
      <c r="J108" s="112">
        <v>0</v>
      </c>
      <c r="K108" s="112">
        <v>0</v>
      </c>
      <c r="L108" s="112">
        <v>0</v>
      </c>
      <c r="M108" s="112">
        <v>0</v>
      </c>
      <c r="N108" s="112">
        <v>0</v>
      </c>
    </row>
    <row r="109" spans="1:14" ht="15.75" thickBot="1" x14ac:dyDescent="0.3">
      <c r="A109" s="109" t="s">
        <v>84</v>
      </c>
      <c r="B109" s="210" t="e">
        <f ca="1">IF(INDIRECT(CONCATENATE("'",General!$C$10,"[",General!$C$11,"]Grid Electricity'!",ADDRESS(ROW($L$5),COLUMN($L$5),4)))="Use a Single Fuel Mix",INDIRECT(CONCATENATE("'",General!$C$10,"[",General!$C$11,"]Grid Electricity'!",ADDRESS(ROW(B17),COLUMN(B17),4))),INDIRECT(CONCATENATE("'",General!$C$10,"[",General!$C$11,"]Grid Electricity'!",ADDRESS(ROW(L17),COLUMN(L17),4))))</f>
        <v>#REF!</v>
      </c>
      <c r="C109" s="110">
        <v>6.9290000000000003</v>
      </c>
      <c r="D109" s="111" t="e">
        <f t="shared" ca="1" si="24"/>
        <v>#REF!</v>
      </c>
      <c r="E109" s="112">
        <v>0</v>
      </c>
      <c r="F109" s="112">
        <v>0</v>
      </c>
      <c r="G109" s="112">
        <v>0</v>
      </c>
      <c r="H109" s="112">
        <v>0</v>
      </c>
      <c r="I109" s="112">
        <v>0</v>
      </c>
      <c r="J109" s="112">
        <v>0</v>
      </c>
      <c r="K109" s="112">
        <v>0</v>
      </c>
      <c r="L109" s="112">
        <v>0</v>
      </c>
      <c r="M109" s="112">
        <v>0</v>
      </c>
      <c r="N109" s="112">
        <v>0</v>
      </c>
    </row>
    <row r="110" spans="1:14" ht="15.75" thickBot="1" x14ac:dyDescent="0.3">
      <c r="A110" s="109" t="s">
        <v>57</v>
      </c>
      <c r="B110" s="210" t="e">
        <f ca="1">IF(INDIRECT(CONCATENATE("'",General!$C$10,"[",General!$C$11,"]Grid Electricity'!",ADDRESS(ROW($L$5),COLUMN($L$5),4)))="Use a Single Fuel Mix",INDIRECT(CONCATENATE("'",General!$C$10,"[",General!$C$11,"]Grid Electricity'!",ADDRESS(ROW(B18),COLUMN(B18),4))),INDIRECT(CONCATENATE("'",General!$C$10,"[",General!$C$11,"]Grid Electricity'!",ADDRESS(ROW(L18),COLUMN(L18),4))))</f>
        <v>#REF!</v>
      </c>
      <c r="C110" s="110">
        <v>6.9290000000000003</v>
      </c>
      <c r="D110" s="111" t="e">
        <f t="shared" ca="1" si="24"/>
        <v>#REF!</v>
      </c>
      <c r="E110" s="112" t="e">
        <f ca="1">'Transfer 2'!F26</f>
        <v>#REF!</v>
      </c>
      <c r="F110" s="111" t="e">
        <f ca="1">E110*$B$110</f>
        <v>#REF!</v>
      </c>
      <c r="G110" s="112" t="e">
        <f ca="1">'Transfer 2'!H26</f>
        <v>#REF!</v>
      </c>
      <c r="H110" s="111" t="e">
        <f ca="1">G110*$B$110</f>
        <v>#REF!</v>
      </c>
      <c r="I110" s="112" t="e">
        <f ca="1">'Transfer 2'!J26</f>
        <v>#REF!</v>
      </c>
      <c r="J110" s="111" t="e">
        <f ca="1">I110*$B$110</f>
        <v>#REF!</v>
      </c>
      <c r="K110" s="112" t="e">
        <f ca="1">'Transfer 2'!L26</f>
        <v>#REF!</v>
      </c>
      <c r="L110" s="111" t="e">
        <f ca="1">K110*$B$110</f>
        <v>#REF!</v>
      </c>
      <c r="M110" s="112" t="e">
        <f ca="1">'Transfer 2'!N26</f>
        <v>#REF!</v>
      </c>
      <c r="N110" s="111" t="e">
        <f ca="1">M110*$B$110</f>
        <v>#REF!</v>
      </c>
    </row>
    <row r="111" spans="1:14" ht="15.75" thickBot="1" x14ac:dyDescent="0.3">
      <c r="A111" s="109"/>
      <c r="B111" s="112"/>
      <c r="C111" s="115"/>
      <c r="D111" s="116"/>
      <c r="E111" s="116"/>
      <c r="F111" s="116"/>
      <c r="G111" s="116"/>
      <c r="H111" s="116"/>
      <c r="I111" s="116"/>
      <c r="J111" s="116"/>
      <c r="K111" s="116"/>
      <c r="L111" s="116"/>
      <c r="M111" s="116"/>
      <c r="N111" s="116"/>
    </row>
    <row r="112" spans="1:14" ht="15.75" thickBot="1" x14ac:dyDescent="0.3">
      <c r="A112" s="117" t="s">
        <v>103</v>
      </c>
      <c r="B112" s="118" t="e">
        <f ca="1">IF(SUM(B101:B110)&lt;&gt;1,"see note",SUM(B101:B110))</f>
        <v>#REF!</v>
      </c>
      <c r="C112" s="115"/>
      <c r="D112" s="119" t="e">
        <f ca="1">SUM(D101:D110)</f>
        <v>#REF!</v>
      </c>
      <c r="E112" s="116"/>
      <c r="F112" s="119" t="e">
        <f ca="1">SUM(F101:F110)</f>
        <v>#REF!</v>
      </c>
      <c r="G112" s="116"/>
      <c r="H112" s="119" t="e">
        <f ca="1">SUM(H101:H110)</f>
        <v>#REF!</v>
      </c>
      <c r="I112" s="116"/>
      <c r="J112" s="119" t="e">
        <f ca="1">SUM(J101:J110)</f>
        <v>#REF!</v>
      </c>
      <c r="K112" s="116"/>
      <c r="L112" s="119" t="e">
        <f ca="1">SUM(L101:L110)</f>
        <v>#REF!</v>
      </c>
      <c r="M112" s="116"/>
      <c r="N112" s="119" t="e">
        <f ca="1">SUM(N101:N110)</f>
        <v>#REF!</v>
      </c>
    </row>
    <row r="113" spans="1:14" x14ac:dyDescent="0.25">
      <c r="A113" s="372" t="s">
        <v>114</v>
      </c>
      <c r="B113" s="372"/>
      <c r="C113" s="372"/>
      <c r="D113" s="372"/>
      <c r="E113" s="372"/>
      <c r="F113" s="372"/>
      <c r="G113" s="372"/>
      <c r="H113" s="372"/>
    </row>
    <row r="114" spans="1:14" x14ac:dyDescent="0.25">
      <c r="A114" s="371" t="s">
        <v>187</v>
      </c>
      <c r="B114" s="371"/>
      <c r="C114" s="371"/>
      <c r="D114" s="371"/>
      <c r="E114" s="371"/>
      <c r="F114" s="371"/>
      <c r="G114" s="371"/>
      <c r="H114" s="371"/>
      <c r="I114" s="371"/>
      <c r="J114" s="371"/>
    </row>
    <row r="116" spans="1:14" ht="67.150000000000006" customHeight="1" x14ac:dyDescent="0.25">
      <c r="A116" s="373" t="s">
        <v>239</v>
      </c>
      <c r="B116" s="373"/>
      <c r="C116" s="373"/>
      <c r="D116" s="373"/>
      <c r="E116" s="373"/>
      <c r="F116" s="373"/>
      <c r="G116" s="373"/>
      <c r="H116" s="373"/>
      <c r="I116" s="373"/>
      <c r="J116" s="373"/>
      <c r="K116" s="373"/>
      <c r="L116" s="373"/>
      <c r="M116" s="373"/>
      <c r="N116" s="373"/>
    </row>
  </sheetData>
  <sheetProtection algorithmName="SHA-512" hashValue="5wFO+R6sLUqFtYwnCmX7hliYzwVe/2M2OfXvBPNC5tSycENJ1lCaQtzkfQJZ0bpd+SGgVW6aBpQwOJO4WhlCYg==" saltValue="ZLwMuv/QSeU1UUdqSrg0fg==" spinCount="100000" sheet="1" formatCells="0" formatColumns="0" formatRows="0"/>
  <mergeCells count="55">
    <mergeCell ref="A113:H113"/>
    <mergeCell ref="A114:J114"/>
    <mergeCell ref="A116:N116"/>
    <mergeCell ref="A21:N21"/>
    <mergeCell ref="A40:N40"/>
    <mergeCell ref="A59:N59"/>
    <mergeCell ref="A78:N78"/>
    <mergeCell ref="A97:N97"/>
    <mergeCell ref="A57:J57"/>
    <mergeCell ref="A75:H75"/>
    <mergeCell ref="A76:J76"/>
    <mergeCell ref="A94:H94"/>
    <mergeCell ref="A95:J95"/>
    <mergeCell ref="K41:L41"/>
    <mergeCell ref="M41:N41"/>
    <mergeCell ref="K22:L22"/>
    <mergeCell ref="A19:J19"/>
    <mergeCell ref="A18:H18"/>
    <mergeCell ref="A37:H37"/>
    <mergeCell ref="A38:J38"/>
    <mergeCell ref="A56:H56"/>
    <mergeCell ref="C41:D41"/>
    <mergeCell ref="E41:F41"/>
    <mergeCell ref="G41:H41"/>
    <mergeCell ref="I41:J41"/>
    <mergeCell ref="C22:D22"/>
    <mergeCell ref="E22:F22"/>
    <mergeCell ref="G22:H22"/>
    <mergeCell ref="I22:J22"/>
    <mergeCell ref="A2:N2"/>
    <mergeCell ref="C3:D3"/>
    <mergeCell ref="E3:F3"/>
    <mergeCell ref="G3:H3"/>
    <mergeCell ref="I3:J3"/>
    <mergeCell ref="K3:L3"/>
    <mergeCell ref="M3:N3"/>
    <mergeCell ref="M22:N22"/>
    <mergeCell ref="C60:D60"/>
    <mergeCell ref="E60:F60"/>
    <mergeCell ref="G60:H60"/>
    <mergeCell ref="I60:J60"/>
    <mergeCell ref="K60:L60"/>
    <mergeCell ref="M60:N60"/>
    <mergeCell ref="M79:N79"/>
    <mergeCell ref="C98:D98"/>
    <mergeCell ref="E98:F98"/>
    <mergeCell ref="G98:H98"/>
    <mergeCell ref="I98:J98"/>
    <mergeCell ref="K98:L98"/>
    <mergeCell ref="M98:N98"/>
    <mergeCell ref="C79:D79"/>
    <mergeCell ref="E79:F79"/>
    <mergeCell ref="G79:H79"/>
    <mergeCell ref="I79:J79"/>
    <mergeCell ref="K79:L79"/>
  </mergeCells>
  <pageMargins left="0.7" right="0.7" top="0.75" bottom="0.75" header="0.3" footer="0.3"/>
  <pageSetup scale="79" orientation="landscape" r:id="rId1"/>
  <headerFooter>
    <oddHeader>&amp;RPage &amp;P</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6"/>
    <pageSetUpPr fitToPage="1"/>
  </sheetPr>
  <dimension ref="A1:L55"/>
  <sheetViews>
    <sheetView zoomScale="80" zoomScaleNormal="80" zoomScalePageLayoutView="80" workbookViewId="0"/>
  </sheetViews>
  <sheetFormatPr defaultRowHeight="15" x14ac:dyDescent="0.25"/>
  <cols>
    <col min="1" max="1" width="61.5703125" customWidth="1"/>
    <col min="2" max="12" width="18.85546875" customWidth="1"/>
  </cols>
  <sheetData>
    <row r="1" spans="1:12" ht="15.75" x14ac:dyDescent="0.25">
      <c r="A1" s="209" t="s">
        <v>213</v>
      </c>
      <c r="H1" s="88" t="str">
        <f>General!$A$4</f>
        <v>Spreadsheets for Environmental Footprint Analysis (SEFA) Version 3.0, November 2019</v>
      </c>
    </row>
    <row r="3" spans="1:12" ht="15.75" x14ac:dyDescent="0.25">
      <c r="A3" s="208" t="s">
        <v>214</v>
      </c>
    </row>
    <row r="5" spans="1:12" ht="15.75" x14ac:dyDescent="0.25">
      <c r="A5" s="208" t="s">
        <v>215</v>
      </c>
    </row>
    <row r="6" spans="1:12" ht="15.75" x14ac:dyDescent="0.25">
      <c r="A6" s="208" t="s">
        <v>216</v>
      </c>
    </row>
    <row r="7" spans="1:12" ht="15.75" x14ac:dyDescent="0.25">
      <c r="A7" s="208" t="s">
        <v>240</v>
      </c>
    </row>
    <row r="8" spans="1:12" ht="15.75" x14ac:dyDescent="0.25">
      <c r="A8" s="208" t="s">
        <v>217</v>
      </c>
    </row>
    <row r="10" spans="1:12" ht="15.75" x14ac:dyDescent="0.25">
      <c r="A10" s="208" t="s">
        <v>202</v>
      </c>
    </row>
    <row r="11" spans="1:12" ht="15.75" x14ac:dyDescent="0.25">
      <c r="A11" s="208" t="s">
        <v>203</v>
      </c>
    </row>
    <row r="12" spans="1:12" ht="15.75" x14ac:dyDescent="0.25">
      <c r="A12" s="208" t="s">
        <v>204</v>
      </c>
    </row>
    <row r="14" spans="1:12" ht="18.75" x14ac:dyDescent="0.3">
      <c r="A14" s="190" t="s">
        <v>157</v>
      </c>
    </row>
    <row r="15" spans="1:12" x14ac:dyDescent="0.25">
      <c r="A15" s="191"/>
      <c r="B15" s="191"/>
      <c r="C15" s="191"/>
      <c r="D15" s="191"/>
      <c r="E15" s="191"/>
      <c r="F15" s="191"/>
      <c r="G15" s="191"/>
      <c r="H15" s="191"/>
      <c r="I15" s="191"/>
      <c r="J15" s="191"/>
      <c r="K15" s="191"/>
      <c r="L15" s="191"/>
    </row>
    <row r="17" spans="1:12" ht="18.75" x14ac:dyDescent="0.3">
      <c r="A17" s="192" t="s">
        <v>212</v>
      </c>
      <c r="B17" s="193"/>
      <c r="C17" s="193"/>
      <c r="D17" s="193"/>
      <c r="E17" s="193"/>
      <c r="F17" s="193"/>
      <c r="G17" s="193"/>
      <c r="H17" s="193"/>
      <c r="I17" s="193"/>
      <c r="J17" s="193"/>
      <c r="K17" s="193"/>
      <c r="L17" s="193"/>
    </row>
    <row r="19" spans="1:12" x14ac:dyDescent="0.25">
      <c r="A19" s="194" t="s">
        <v>218</v>
      </c>
      <c r="B19" s="40">
        <v>200</v>
      </c>
      <c r="C19" t="s">
        <v>16</v>
      </c>
      <c r="D19" t="s">
        <v>225</v>
      </c>
    </row>
    <row r="20" spans="1:12" x14ac:dyDescent="0.25">
      <c r="A20" s="194"/>
      <c r="B20" s="40"/>
    </row>
    <row r="21" spans="1:12" x14ac:dyDescent="0.25">
      <c r="A21" s="194" t="s">
        <v>158</v>
      </c>
      <c r="B21" s="195">
        <v>0.33</v>
      </c>
      <c r="D21" t="s">
        <v>159</v>
      </c>
    </row>
    <row r="22" spans="1:12" x14ac:dyDescent="0.25">
      <c r="A22" s="194" t="s">
        <v>160</v>
      </c>
      <c r="B22" s="196">
        <f>B19/B21</f>
        <v>606.06060606060601</v>
      </c>
      <c r="C22" t="s">
        <v>16</v>
      </c>
      <c r="D22" t="s">
        <v>209</v>
      </c>
    </row>
    <row r="23" spans="1:12" x14ac:dyDescent="0.25">
      <c r="A23" s="194"/>
      <c r="B23" s="40"/>
    </row>
    <row r="24" spans="1:12" x14ac:dyDescent="0.25">
      <c r="A24" s="194" t="s">
        <v>219</v>
      </c>
      <c r="B24" s="196">
        <f>B22-B19</f>
        <v>406.06060606060601</v>
      </c>
      <c r="C24" t="s">
        <v>16</v>
      </c>
      <c r="D24" t="s">
        <v>210</v>
      </c>
    </row>
    <row r="25" spans="1:12" x14ac:dyDescent="0.25">
      <c r="A25" s="194"/>
      <c r="B25" s="40"/>
      <c r="D25" t="s">
        <v>226</v>
      </c>
    </row>
    <row r="26" spans="1:12" x14ac:dyDescent="0.25">
      <c r="A26" s="194"/>
      <c r="B26" s="40"/>
    </row>
    <row r="27" spans="1:12" x14ac:dyDescent="0.25">
      <c r="A27" s="194" t="s">
        <v>161</v>
      </c>
      <c r="B27" s="197">
        <v>0.1</v>
      </c>
      <c r="D27" t="s">
        <v>211</v>
      </c>
    </row>
    <row r="28" spans="1:12" x14ac:dyDescent="0.25">
      <c r="A28" s="194" t="s">
        <v>220</v>
      </c>
      <c r="B28" s="198">
        <f>(B19+B24)*B27</f>
        <v>60.606060606060602</v>
      </c>
      <c r="C28" t="s">
        <v>16</v>
      </c>
      <c r="D28" t="s">
        <v>162</v>
      </c>
    </row>
    <row r="29" spans="1:12" x14ac:dyDescent="0.25">
      <c r="A29" s="194"/>
    </row>
    <row r="30" spans="1:12" x14ac:dyDescent="0.25">
      <c r="A30" s="194" t="s">
        <v>205</v>
      </c>
    </row>
    <row r="31" spans="1:12" x14ac:dyDescent="0.25">
      <c r="A31" s="194" t="s">
        <v>163</v>
      </c>
      <c r="B31" s="40">
        <v>3.4129999999999998</v>
      </c>
      <c r="C31" t="s">
        <v>58</v>
      </c>
      <c r="D31" t="s">
        <v>164</v>
      </c>
    </row>
    <row r="32" spans="1:12" x14ac:dyDescent="0.25">
      <c r="A32" s="194"/>
      <c r="B32" s="40"/>
    </row>
    <row r="33" spans="1:12" x14ac:dyDescent="0.25">
      <c r="A33" s="199" t="s">
        <v>221</v>
      </c>
      <c r="B33" s="200">
        <f>B19*B31</f>
        <v>682.59999999999991</v>
      </c>
      <c r="C33" s="200" t="s">
        <v>58</v>
      </c>
      <c r="D33" t="s">
        <v>165</v>
      </c>
    </row>
    <row r="34" spans="1:12" x14ac:dyDescent="0.25">
      <c r="A34" s="201" t="s">
        <v>222</v>
      </c>
      <c r="B34" s="202">
        <f>B24*B31</f>
        <v>1385.8848484848481</v>
      </c>
      <c r="C34" s="203" t="s">
        <v>58</v>
      </c>
      <c r="D34" t="s">
        <v>166</v>
      </c>
    </row>
    <row r="35" spans="1:12" x14ac:dyDescent="0.25">
      <c r="A35" s="204" t="s">
        <v>223</v>
      </c>
      <c r="B35" s="205">
        <f>B28*B31</f>
        <v>206.84848484848482</v>
      </c>
      <c r="C35" s="206" t="s">
        <v>58</v>
      </c>
      <c r="D35" t="s">
        <v>167</v>
      </c>
    </row>
    <row r="37" spans="1:12" x14ac:dyDescent="0.25">
      <c r="A37" s="194" t="s">
        <v>224</v>
      </c>
      <c r="B37" s="40" t="s">
        <v>168</v>
      </c>
      <c r="D37" t="s">
        <v>227</v>
      </c>
    </row>
    <row r="39" spans="1:12" x14ac:dyDescent="0.25">
      <c r="A39" s="191"/>
      <c r="B39" s="191"/>
      <c r="C39" s="191"/>
      <c r="D39" s="191"/>
      <c r="E39" s="191"/>
      <c r="F39" s="191"/>
      <c r="G39" s="191"/>
      <c r="H39" s="191"/>
      <c r="I39" s="191"/>
      <c r="J39" s="191"/>
      <c r="K39" s="191"/>
      <c r="L39" s="191"/>
    </row>
    <row r="41" spans="1:12" ht="18.75" x14ac:dyDescent="0.3">
      <c r="A41" s="192" t="s">
        <v>169</v>
      </c>
      <c r="B41" s="193"/>
      <c r="C41" s="193"/>
      <c r="D41" s="193"/>
      <c r="E41" s="193"/>
      <c r="F41" s="193"/>
      <c r="G41" s="193"/>
      <c r="H41" s="193"/>
      <c r="I41" s="193"/>
      <c r="J41" s="193"/>
      <c r="K41" s="193"/>
      <c r="L41" s="193"/>
    </row>
    <row r="43" spans="1:12" x14ac:dyDescent="0.25">
      <c r="A43" s="194" t="s">
        <v>218</v>
      </c>
      <c r="B43" s="40">
        <v>200</v>
      </c>
      <c r="C43" t="s">
        <v>16</v>
      </c>
      <c r="D43" t="s">
        <v>225</v>
      </c>
    </row>
    <row r="44" spans="1:12" x14ac:dyDescent="0.25">
      <c r="A44" s="194" t="s">
        <v>206</v>
      </c>
      <c r="B44" s="40">
        <v>3.4129999999999998</v>
      </c>
      <c r="D44" t="s">
        <v>228</v>
      </c>
    </row>
    <row r="45" spans="1:12" x14ac:dyDescent="0.25">
      <c r="A45" s="199" t="s">
        <v>221</v>
      </c>
      <c r="B45" s="199">
        <f>B43*B44</f>
        <v>682.59999999999991</v>
      </c>
      <c r="C45" s="200" t="s">
        <v>58</v>
      </c>
    </row>
    <row r="46" spans="1:12" x14ac:dyDescent="0.25">
      <c r="A46" s="194" t="s">
        <v>158</v>
      </c>
      <c r="B46" s="195">
        <v>0.33</v>
      </c>
      <c r="D46" t="s">
        <v>159</v>
      </c>
    </row>
    <row r="47" spans="1:12" x14ac:dyDescent="0.25">
      <c r="A47" s="194"/>
      <c r="B47" s="195"/>
    </row>
    <row r="48" spans="1:12" x14ac:dyDescent="0.25">
      <c r="A48" s="194" t="s">
        <v>207</v>
      </c>
      <c r="B48" s="198">
        <f>(B44/B46) - B44</f>
        <v>6.9294242424242416</v>
      </c>
      <c r="D48" t="s">
        <v>229</v>
      </c>
    </row>
    <row r="49" spans="1:4" x14ac:dyDescent="0.25">
      <c r="A49" s="201" t="s">
        <v>222</v>
      </c>
      <c r="B49" s="202">
        <f>B43*B48</f>
        <v>1385.8848484848484</v>
      </c>
      <c r="C49" s="203" t="s">
        <v>58</v>
      </c>
      <c r="D49" t="s">
        <v>170</v>
      </c>
    </row>
    <row r="51" spans="1:4" x14ac:dyDescent="0.25">
      <c r="A51" s="194" t="s">
        <v>161</v>
      </c>
      <c r="B51" s="197">
        <v>0.1</v>
      </c>
      <c r="D51" t="s">
        <v>211</v>
      </c>
    </row>
    <row r="52" spans="1:4" x14ac:dyDescent="0.25">
      <c r="A52" s="194" t="s">
        <v>208</v>
      </c>
      <c r="B52" s="207">
        <f>(B44+B48)*B51</f>
        <v>1.0342424242424242</v>
      </c>
      <c r="D52" t="s">
        <v>230</v>
      </c>
    </row>
    <row r="53" spans="1:4" x14ac:dyDescent="0.25">
      <c r="A53" s="204" t="s">
        <v>223</v>
      </c>
      <c r="B53" s="205">
        <f>B43*B52</f>
        <v>206.84848484848484</v>
      </c>
      <c r="C53" s="206" t="s">
        <v>58</v>
      </c>
      <c r="D53" t="s">
        <v>231</v>
      </c>
    </row>
    <row r="55" spans="1:4" x14ac:dyDescent="0.25">
      <c r="A55" s="194" t="s">
        <v>224</v>
      </c>
      <c r="B55" s="40" t="s">
        <v>168</v>
      </c>
      <c r="D55" t="s">
        <v>227</v>
      </c>
    </row>
  </sheetData>
  <sheetProtection algorithmName="SHA-512" hashValue="YLf0NywFRPsPHdFtZ+uZ7uaLilCkpZFF49ocdf5G0r8Ft4p5GxSluPBtxyvoSHU9sSARhlGhH8DhfNW3H72z2g==" saltValue="QKCXkvzsFUriC0HCysfA1w==" spinCount="100000" sheet="1" objects="1" scenarios="1"/>
  <pageMargins left="0.7" right="0.7" top="0.75" bottom="0.75" header="0.3" footer="0.3"/>
  <pageSetup scale="46" fitToHeight="0" orientation="landscape" r:id="rId1"/>
  <headerFooter>
    <oddHeader>&amp;RPage &amp;P</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34998626667073579"/>
  </sheetPr>
  <dimension ref="A1:N71"/>
  <sheetViews>
    <sheetView zoomScaleNormal="100" zoomScaleSheetLayoutView="100" workbookViewId="0"/>
  </sheetViews>
  <sheetFormatPr defaultRowHeight="15" x14ac:dyDescent="0.25"/>
  <cols>
    <col min="1" max="1" width="46.85546875" customWidth="1"/>
    <col min="2" max="2" width="8.5703125" customWidth="1"/>
    <col min="3" max="3" width="12.140625" customWidth="1"/>
    <col min="4" max="4" width="13" customWidth="1"/>
    <col min="5" max="5" width="1.7109375" customWidth="1"/>
    <col min="6" max="6" width="10.85546875" customWidth="1"/>
    <col min="7" max="7" width="1.7109375" customWidth="1"/>
    <col min="8" max="8" width="11.42578125" customWidth="1"/>
    <col min="9" max="9" width="1.7109375" customWidth="1"/>
    <col min="10" max="10" width="11.140625" customWidth="1"/>
    <col min="11" max="11" width="1.7109375" customWidth="1"/>
    <col min="12" max="12" width="10" customWidth="1"/>
    <col min="13" max="13" width="1.7109375" customWidth="1"/>
    <col min="14" max="14" width="9.85546875" customWidth="1"/>
  </cols>
  <sheetData>
    <row r="1" spans="1:14" x14ac:dyDescent="0.25">
      <c r="A1" s="65"/>
      <c r="B1" s="65"/>
      <c r="C1" s="65"/>
      <c r="D1" s="65"/>
      <c r="E1" s="65"/>
      <c r="F1" s="65"/>
      <c r="G1" s="65"/>
      <c r="H1" s="65"/>
      <c r="I1" s="65"/>
      <c r="J1" s="65"/>
      <c r="K1" s="65"/>
      <c r="L1" s="65"/>
      <c r="M1" s="65"/>
      <c r="N1" s="65"/>
    </row>
    <row r="2" spans="1:14" ht="18.75" x14ac:dyDescent="0.3">
      <c r="A2" s="305" t="str">
        <f>General!$A$4</f>
        <v>Spreadsheets for Environmental Footprint Analysis (SEFA) Version 3.0, November 2019</v>
      </c>
      <c r="B2" s="228"/>
      <c r="C2" s="228"/>
      <c r="D2" s="228"/>
      <c r="E2" s="228"/>
      <c r="F2" s="228"/>
      <c r="G2" s="228"/>
      <c r="H2" s="228"/>
      <c r="I2" s="228"/>
      <c r="J2" s="228"/>
      <c r="K2" s="228"/>
      <c r="L2" s="228"/>
      <c r="M2" s="228"/>
      <c r="N2" s="229" t="e">
        <f ca="1">CONCATENATE(General!$A$3, " - ", General!$A$6)</f>
        <v>#REF!</v>
      </c>
    </row>
    <row r="3" spans="1:14" x14ac:dyDescent="0.25">
      <c r="A3" s="374" t="s">
        <v>116</v>
      </c>
      <c r="B3" s="375"/>
      <c r="C3" s="375"/>
      <c r="D3" s="375"/>
      <c r="E3" s="375"/>
      <c r="F3" s="375"/>
      <c r="G3" s="375"/>
      <c r="H3" s="375"/>
      <c r="I3" s="375"/>
      <c r="J3" s="375"/>
      <c r="K3" s="375"/>
      <c r="L3" s="375"/>
      <c r="M3" s="375"/>
      <c r="N3" s="376"/>
    </row>
    <row r="4" spans="1:14" x14ac:dyDescent="0.25">
      <c r="A4" s="65"/>
      <c r="B4" s="65"/>
      <c r="C4" s="65"/>
      <c r="D4" s="65"/>
      <c r="E4" s="65"/>
      <c r="F4" s="65"/>
      <c r="G4" s="65"/>
      <c r="H4" s="65"/>
      <c r="I4" s="65"/>
      <c r="J4" s="65"/>
      <c r="K4" s="65"/>
      <c r="L4" s="65"/>
      <c r="M4" s="65"/>
      <c r="N4" s="65"/>
    </row>
    <row r="5" spans="1:14" ht="45" x14ac:dyDescent="0.25">
      <c r="A5" s="65" t="e">
        <f ca="1">INDIRECT(CONCATENATE("'",General!$C$10,"[",General!$C$11,"]User Defined Factors'!",ADDRESS(ROW(A4),COLUMN(A4),4)))</f>
        <v>#REF!</v>
      </c>
      <c r="B5" s="64" t="e">
        <f ca="1">INDIRECT(CONCATENATE("'",General!$C$10,"[",General!$C$11,"]User Defined Factors'!",ADDRESS(ROW(B4),COLUMN(B4),4)))</f>
        <v>#REF!</v>
      </c>
      <c r="C5" s="66" t="e">
        <f ca="1">INDIRECT(CONCATENATE("'",General!$C$10,"[",General!$C$11,"]User Defined Factors'!",ADDRESS(ROW(C4),COLUMN(C4),4)))</f>
        <v>#REF!</v>
      </c>
      <c r="D5" s="66" t="e">
        <f ca="1">INDIRECT(CONCATENATE("'",General!$C$10,"[",General!$C$11,"]User Defined Factors'!",ADDRESS(ROW(D6),COLUMN(D6),4)))</f>
        <v>#REF!</v>
      </c>
      <c r="E5" s="66"/>
      <c r="F5" s="66" t="e">
        <f ca="1">INDIRECT(CONCATENATE("'",General!$C$10,"[",General!$C$11,"]User Defined Factors'!",ADDRESS(ROW(F6),COLUMN(F6),4)))</f>
        <v>#REF!</v>
      </c>
      <c r="G5" s="66"/>
      <c r="H5" s="66" t="e">
        <f ca="1">INDIRECT(CONCATENATE("'",General!$C$10,"[",General!$C$11,"]User Defined Factors'!",ADDRESS(ROW(H6),COLUMN(H6),4)))</f>
        <v>#REF!</v>
      </c>
      <c r="I5" s="66"/>
      <c r="J5" s="66" t="e">
        <f ca="1">INDIRECT(CONCATENATE("'",General!$C$10,"[",General!$C$11,"]User Defined Factors'!",ADDRESS(ROW(J6),COLUMN(J6),4)))</f>
        <v>#REF!</v>
      </c>
      <c r="K5" s="66"/>
      <c r="L5" s="66" t="e">
        <f ca="1">INDIRECT(CONCATENATE("'",General!$C$10,"[",General!$C$11,"]User Defined Factors'!",ADDRESS(ROW(L6),COLUMN(L6),4)))</f>
        <v>#REF!</v>
      </c>
      <c r="M5" s="66"/>
      <c r="N5" s="66" t="e">
        <f ca="1">INDIRECT(CONCATENATE("'",General!$C$10,"[",General!$C$11,"]User Defined Factors'!",ADDRESS(ROW(N6),COLUMN(N6),4)))</f>
        <v>#REF!</v>
      </c>
    </row>
    <row r="6" spans="1:14" x14ac:dyDescent="0.25">
      <c r="A6" s="65"/>
      <c r="B6" s="65"/>
      <c r="C6" s="65"/>
      <c r="D6" s="65"/>
      <c r="E6" s="65"/>
      <c r="F6" s="65"/>
      <c r="G6" s="65"/>
      <c r="H6" s="65"/>
      <c r="I6" s="65"/>
      <c r="J6" s="65"/>
      <c r="K6" s="65"/>
      <c r="L6" s="65"/>
      <c r="M6" s="65"/>
      <c r="N6" s="65"/>
    </row>
    <row r="7" spans="1:14" ht="30" x14ac:dyDescent="0.25">
      <c r="A7" s="309" t="e">
        <f ca="1">INDIRECT(CONCATENATE("'",General!$C$10,"[",General!$C$11,"]User Defined Factors'!",ADDRESS(ROW(A7),COLUMN(A7),4)))</f>
        <v>#REF!</v>
      </c>
      <c r="B7" s="77" t="e">
        <f ca="1">INDIRECT(CONCATENATE("'",General!$C$10,"[",General!$C$11,"]User Defined Factors'!",ADDRESS(ROW(B7),COLUMN(B7),4)))</f>
        <v>#REF!</v>
      </c>
      <c r="C7" s="77"/>
      <c r="D7" s="77"/>
      <c r="E7" s="77"/>
      <c r="F7" s="77" t="e">
        <f ca="1">IF(ISBLANK(INDIRECT(CONCATENATE("'",General!$C$10,"[",General!$C$11,"]User Defined Factors'!",ADDRESS(ROW(F7),COLUMN(F7),4)))),NA(),INDIRECT(CONCATENATE("'",General!$C$10,"[",General!$C$11,"]User Defined Factors'!",ADDRESS(ROW(F7),COLUMN(F7),4))))</f>
        <v>#REF!</v>
      </c>
      <c r="G7" s="77"/>
      <c r="H7" s="77" t="e">
        <f ca="1">IF(ISBLANK(INDIRECT(CONCATENATE("'",General!$C$10,"[",General!$C$11,"]User Defined Factors'!",ADDRESS(ROW(H7),COLUMN(H7),4)))),NA(),INDIRECT(CONCATENATE("'",General!$C$10,"[",General!$C$11,"]User Defined Factors'!",ADDRESS(ROW(H7),COLUMN(H7),4))))</f>
        <v>#REF!</v>
      </c>
      <c r="I7" s="77"/>
      <c r="J7" s="77" t="e">
        <f ca="1">IF(ISBLANK(INDIRECT(CONCATENATE("'",General!$C$10,"[",General!$C$11,"]User Defined Factors'!",ADDRESS(ROW(J7),COLUMN(J7),4)))),NA(),INDIRECT(CONCATENATE("'",General!$C$10,"[",General!$C$11,"]User Defined Factors'!",ADDRESS(ROW(J7),COLUMN(J7),4))))</f>
        <v>#REF!</v>
      </c>
      <c r="K7" s="77"/>
      <c r="L7" s="77" t="e">
        <f ca="1">IF(ISBLANK(INDIRECT(CONCATENATE("'",General!$C$10,"[",General!$C$11,"]User Defined Factors'!",ADDRESS(ROW(L7),COLUMN(L7),4)))),NA(),INDIRECT(CONCATENATE("'",General!$C$10,"[",General!$C$11,"]User Defined Factors'!",ADDRESS(ROW(L7),COLUMN(L7),4))))</f>
        <v>#REF!</v>
      </c>
      <c r="M7" s="77"/>
      <c r="N7" s="77" t="e">
        <f ca="1">IF(ISBLANK(INDIRECT(CONCATENATE("'",General!$C$10,"[",General!$C$11,"]User Defined Factors'!",ADDRESS(ROW(N7),COLUMN(N7),4)))),NA(),INDIRECT(CONCATENATE("'",General!$C$10,"[",General!$C$11,"]User Defined Factors'!",ADDRESS(ROW(N7),COLUMN(N7),4))))</f>
        <v>#REF!</v>
      </c>
    </row>
    <row r="8" spans="1:14" ht="30" x14ac:dyDescent="0.25">
      <c r="A8" s="309" t="e">
        <f ca="1">INDIRECT(CONCATENATE("'",General!$C$10,"[",General!$C$11,"]User Defined Factors'!",ADDRESS(ROW(A8),COLUMN(A8),4)))</f>
        <v>#REF!</v>
      </c>
      <c r="B8" s="77" t="e">
        <f ca="1">INDIRECT(CONCATENATE("'",General!$C$10,"[",General!$C$11,"]User Defined Factors'!",ADDRESS(ROW(B8),COLUMN(B8),4)))</f>
        <v>#REF!</v>
      </c>
      <c r="C8" s="77"/>
      <c r="D8" s="77"/>
      <c r="E8" s="77"/>
      <c r="F8" s="77" t="e">
        <f ca="1">IF(ISBLANK(INDIRECT(CONCATENATE("'",General!$C$10,"[",General!$C$11,"]User Defined Factors'!",ADDRESS(ROW(F8),COLUMN(F8),4)))),NA(),INDIRECT(CONCATENATE("'",General!$C$10,"[",General!$C$11,"]User Defined Factors'!",ADDRESS(ROW(F8),COLUMN(F8),4))))</f>
        <v>#REF!</v>
      </c>
      <c r="G8" s="77"/>
      <c r="H8" s="77" t="e">
        <f ca="1">IF(ISBLANK(INDIRECT(CONCATENATE("'",General!$C$10,"[",General!$C$11,"]User Defined Factors'!",ADDRESS(ROW(H8),COLUMN(H8),4)))),NA(),INDIRECT(CONCATENATE("'",General!$C$10,"[",General!$C$11,"]User Defined Factors'!",ADDRESS(ROW(H8),COLUMN(H8),4))))</f>
        <v>#REF!</v>
      </c>
      <c r="I8" s="77"/>
      <c r="J8" s="77" t="e">
        <f ca="1">IF(ISBLANK(INDIRECT(CONCATENATE("'",General!$C$10,"[",General!$C$11,"]User Defined Factors'!",ADDRESS(ROW(J8),COLUMN(J8),4)))),NA(),INDIRECT(CONCATENATE("'",General!$C$10,"[",General!$C$11,"]User Defined Factors'!",ADDRESS(ROW(J8),COLUMN(J8),4))))</f>
        <v>#REF!</v>
      </c>
      <c r="K8" s="77"/>
      <c r="L8" s="77" t="e">
        <f ca="1">IF(ISBLANK(INDIRECT(CONCATENATE("'",General!$C$10,"[",General!$C$11,"]User Defined Factors'!",ADDRESS(ROW(L8),COLUMN(L8),4)))),NA(),INDIRECT(CONCATENATE("'",General!$C$10,"[",General!$C$11,"]User Defined Factors'!",ADDRESS(ROW(L8),COLUMN(L8),4))))</f>
        <v>#REF!</v>
      </c>
      <c r="M8" s="77"/>
      <c r="N8" s="77" t="e">
        <f ca="1">IF(ISBLANK(INDIRECT(CONCATENATE("'",General!$C$10,"[",General!$C$11,"]User Defined Factors'!",ADDRESS(ROW(N8),COLUMN(N8),4)))),NA(),INDIRECT(CONCATENATE("'",General!$C$10,"[",General!$C$11,"]User Defined Factors'!",ADDRESS(ROW(N8),COLUMN(N8),4))))</f>
        <v>#REF!</v>
      </c>
    </row>
    <row r="9" spans="1:14" ht="30" x14ac:dyDescent="0.25">
      <c r="A9" s="309" t="e">
        <f ca="1">INDIRECT(CONCATENATE("'",General!$C$10,"[",General!$C$11,"]User Defined Factors'!",ADDRESS(ROW(A9),COLUMN(A9),4)))</f>
        <v>#REF!</v>
      </c>
      <c r="B9" s="77" t="e">
        <f ca="1">INDIRECT(CONCATENATE("'",General!$C$10,"[",General!$C$11,"]User Defined Factors'!",ADDRESS(ROW(B9),COLUMN(B9),4)))</f>
        <v>#REF!</v>
      </c>
      <c r="C9" s="77"/>
      <c r="D9" s="77"/>
      <c r="E9" s="77"/>
      <c r="F9" s="77" t="e">
        <f ca="1">IF(ISBLANK(INDIRECT(CONCATENATE("'",General!$C$10,"[",General!$C$11,"]User Defined Factors'!",ADDRESS(ROW(F9),COLUMN(F9),4)))),NA(),INDIRECT(CONCATENATE("'",General!$C$10,"[",General!$C$11,"]User Defined Factors'!",ADDRESS(ROW(F9),COLUMN(F9),4))))</f>
        <v>#REF!</v>
      </c>
      <c r="G9" s="77"/>
      <c r="H9" s="77" t="e">
        <f ca="1">IF(ISBLANK(INDIRECT(CONCATENATE("'",General!$C$10,"[",General!$C$11,"]User Defined Factors'!",ADDRESS(ROW(H9),COLUMN(H9),4)))),NA(),INDIRECT(CONCATENATE("'",General!$C$10,"[",General!$C$11,"]User Defined Factors'!",ADDRESS(ROW(H9),COLUMN(H9),4))))</f>
        <v>#REF!</v>
      </c>
      <c r="I9" s="77"/>
      <c r="J9" s="77" t="e">
        <f ca="1">IF(ISBLANK(INDIRECT(CONCATENATE("'",General!$C$10,"[",General!$C$11,"]User Defined Factors'!",ADDRESS(ROW(J9),COLUMN(J9),4)))),NA(),INDIRECT(CONCATENATE("'",General!$C$10,"[",General!$C$11,"]User Defined Factors'!",ADDRESS(ROW(J9),COLUMN(J9),4))))</f>
        <v>#REF!</v>
      </c>
      <c r="K9" s="77"/>
      <c r="L9" s="77" t="e">
        <f ca="1">IF(ISBLANK(INDIRECT(CONCATENATE("'",General!$C$10,"[",General!$C$11,"]User Defined Factors'!",ADDRESS(ROW(L9),COLUMN(L9),4)))),NA(),INDIRECT(CONCATENATE("'",General!$C$10,"[",General!$C$11,"]User Defined Factors'!",ADDRESS(ROW(L9),COLUMN(L9),4))))</f>
        <v>#REF!</v>
      </c>
      <c r="M9" s="77"/>
      <c r="N9" s="77" t="e">
        <f ca="1">IF(ISBLANK(INDIRECT(CONCATENATE("'",General!$C$10,"[",General!$C$11,"]User Defined Factors'!",ADDRESS(ROW(N9),COLUMN(N9),4)))),NA(),INDIRECT(CONCATENATE("'",General!$C$10,"[",General!$C$11,"]User Defined Factors'!",ADDRESS(ROW(N9),COLUMN(N9),4))))</f>
        <v>#REF!</v>
      </c>
    </row>
    <row r="10" spans="1:14" ht="30" x14ac:dyDescent="0.25">
      <c r="A10" s="309" t="e">
        <f ca="1">INDIRECT(CONCATENATE("'",General!$C$10,"[",General!$C$11,"]User Defined Factors'!",ADDRESS(ROW(A10),COLUMN(A10),4)))</f>
        <v>#REF!</v>
      </c>
      <c r="B10" s="77" t="e">
        <f ca="1">INDIRECT(CONCATENATE("'",General!$C$10,"[",General!$C$11,"]User Defined Factors'!",ADDRESS(ROW(B10),COLUMN(B10),4)))</f>
        <v>#REF!</v>
      </c>
      <c r="C10" s="77"/>
      <c r="D10" s="77"/>
      <c r="E10" s="77"/>
      <c r="F10" s="77" t="e">
        <f ca="1">IF(ISBLANK(INDIRECT(CONCATENATE("'",General!$C$10,"[",General!$C$11,"]User Defined Factors'!",ADDRESS(ROW(F10),COLUMN(F10),4)))),NA(),INDIRECT(CONCATENATE("'",General!$C$10,"[",General!$C$11,"]User Defined Factors'!",ADDRESS(ROW(F10),COLUMN(F10),4))))</f>
        <v>#REF!</v>
      </c>
      <c r="G10" s="77"/>
      <c r="H10" s="77" t="e">
        <f ca="1">IF(ISBLANK(INDIRECT(CONCATENATE("'",General!$C$10,"[",General!$C$11,"]User Defined Factors'!",ADDRESS(ROW(H10),COLUMN(H10),4)))),NA(),INDIRECT(CONCATENATE("'",General!$C$10,"[",General!$C$11,"]User Defined Factors'!",ADDRESS(ROW(H10),COLUMN(H10),4))))</f>
        <v>#REF!</v>
      </c>
      <c r="I10" s="77"/>
      <c r="J10" s="77" t="e">
        <f ca="1">IF(ISBLANK(INDIRECT(CONCATENATE("'",General!$C$10,"[",General!$C$11,"]User Defined Factors'!",ADDRESS(ROW(J10),COLUMN(J10),4)))),NA(),INDIRECT(CONCATENATE("'",General!$C$10,"[",General!$C$11,"]User Defined Factors'!",ADDRESS(ROW(J10),COLUMN(J10),4))))</f>
        <v>#REF!</v>
      </c>
      <c r="K10" s="77"/>
      <c r="L10" s="77" t="e">
        <f ca="1">IF(ISBLANK(INDIRECT(CONCATENATE("'",General!$C$10,"[",General!$C$11,"]User Defined Factors'!",ADDRESS(ROW(L10),COLUMN(L10),4)))),NA(),INDIRECT(CONCATENATE("'",General!$C$10,"[",General!$C$11,"]User Defined Factors'!",ADDRESS(ROW(L10),COLUMN(L10),4))))</f>
        <v>#REF!</v>
      </c>
      <c r="M10" s="77"/>
      <c r="N10" s="77" t="e">
        <f ca="1">IF(ISBLANK(INDIRECT(CONCATENATE("'",General!$C$10,"[",General!$C$11,"]User Defined Factors'!",ADDRESS(ROW(N10),COLUMN(N10),4)))),NA(),INDIRECT(CONCATENATE("'",General!$C$10,"[",General!$C$11,"]User Defined Factors'!",ADDRESS(ROW(N10),COLUMN(N10),4))))</f>
        <v>#REF!</v>
      </c>
    </row>
    <row r="11" spans="1:14" ht="30" x14ac:dyDescent="0.25">
      <c r="A11" s="309" t="e">
        <f ca="1">INDIRECT(CONCATENATE("'",General!$C$10,"[",General!$C$11,"]User Defined Factors'!",ADDRESS(ROW(A11),COLUMN(A11),4)))</f>
        <v>#REF!</v>
      </c>
      <c r="B11" s="77" t="e">
        <f ca="1">INDIRECT(CONCATENATE("'",General!$C$10,"[",General!$C$11,"]User Defined Factors'!",ADDRESS(ROW(B11),COLUMN(B11),4)))</f>
        <v>#REF!</v>
      </c>
      <c r="C11" s="77"/>
      <c r="D11" s="77"/>
      <c r="E11" s="77"/>
      <c r="F11" s="77" t="e">
        <f ca="1">IF(ISBLANK(INDIRECT(CONCATENATE("'",General!$C$10,"[",General!$C$11,"]User Defined Factors'!",ADDRESS(ROW(F11),COLUMN(F11),4)))),NA(),INDIRECT(CONCATENATE("'",General!$C$10,"[",General!$C$11,"]User Defined Factors'!",ADDRESS(ROW(F11),COLUMN(F11),4))))</f>
        <v>#REF!</v>
      </c>
      <c r="G11" s="77"/>
      <c r="H11" s="77" t="e">
        <f ca="1">IF(ISBLANK(INDIRECT(CONCATENATE("'",General!$C$10,"[",General!$C$11,"]User Defined Factors'!",ADDRESS(ROW(H11),COLUMN(H11),4)))),NA(),INDIRECT(CONCATENATE("'",General!$C$10,"[",General!$C$11,"]User Defined Factors'!",ADDRESS(ROW(H11),COLUMN(H11),4))))</f>
        <v>#REF!</v>
      </c>
      <c r="I11" s="77"/>
      <c r="J11" s="77" t="e">
        <f ca="1">IF(ISBLANK(INDIRECT(CONCATENATE("'",General!$C$10,"[",General!$C$11,"]User Defined Factors'!",ADDRESS(ROW(J11),COLUMN(J11),4)))),NA(),INDIRECT(CONCATENATE("'",General!$C$10,"[",General!$C$11,"]User Defined Factors'!",ADDRESS(ROW(J11),COLUMN(J11),4))))</f>
        <v>#REF!</v>
      </c>
      <c r="K11" s="77"/>
      <c r="L11" s="77" t="e">
        <f ca="1">IF(ISBLANK(INDIRECT(CONCATENATE("'",General!$C$10,"[",General!$C$11,"]User Defined Factors'!",ADDRESS(ROW(L11),COLUMN(L11),4)))),NA(),INDIRECT(CONCATENATE("'",General!$C$10,"[",General!$C$11,"]User Defined Factors'!",ADDRESS(ROW(L11),COLUMN(L11),4))))</f>
        <v>#REF!</v>
      </c>
      <c r="M11" s="77"/>
      <c r="N11" s="77" t="e">
        <f ca="1">IF(ISBLANK(INDIRECT(CONCATENATE("'",General!$C$10,"[",General!$C$11,"]User Defined Factors'!",ADDRESS(ROW(N11),COLUMN(N11),4)))),NA(),INDIRECT(CONCATENATE("'",General!$C$10,"[",General!$C$11,"]User Defined Factors'!",ADDRESS(ROW(N11),COLUMN(N11),4))))</f>
        <v>#REF!</v>
      </c>
    </row>
    <row r="12" spans="1:14" ht="30" x14ac:dyDescent="0.25">
      <c r="A12" s="309" t="e">
        <f ca="1">INDIRECT(CONCATENATE("'",General!$C$10,"[",General!$C$11,"]User Defined Factors'!",ADDRESS(ROW(A12),COLUMN(A12),4)))</f>
        <v>#REF!</v>
      </c>
      <c r="B12" s="77" t="e">
        <f ca="1">INDIRECT(CONCATENATE("'",General!$C$10,"[",General!$C$11,"]User Defined Factors'!",ADDRESS(ROW(B12),COLUMN(B12),4)))</f>
        <v>#REF!</v>
      </c>
      <c r="C12" s="77"/>
      <c r="D12" s="77"/>
      <c r="E12" s="77"/>
      <c r="F12" s="77" t="e">
        <f ca="1">IF(ISBLANK(INDIRECT(CONCATENATE("'",General!$C$10,"[",General!$C$11,"]User Defined Factors'!",ADDRESS(ROW(F12),COLUMN(F12),4)))),NA(),INDIRECT(CONCATENATE("'",General!$C$10,"[",General!$C$11,"]User Defined Factors'!",ADDRESS(ROW(F12),COLUMN(F12),4))))</f>
        <v>#REF!</v>
      </c>
      <c r="G12" s="77"/>
      <c r="H12" s="77" t="e">
        <f ca="1">IF(ISBLANK(INDIRECT(CONCATENATE("'",General!$C$10,"[",General!$C$11,"]User Defined Factors'!",ADDRESS(ROW(H12),COLUMN(H12),4)))),NA(),INDIRECT(CONCATENATE("'",General!$C$10,"[",General!$C$11,"]User Defined Factors'!",ADDRESS(ROW(H12),COLUMN(H12),4))))</f>
        <v>#REF!</v>
      </c>
      <c r="I12" s="77"/>
      <c r="J12" s="77" t="e">
        <f ca="1">IF(ISBLANK(INDIRECT(CONCATENATE("'",General!$C$10,"[",General!$C$11,"]User Defined Factors'!",ADDRESS(ROW(J12),COLUMN(J12),4)))),NA(),INDIRECT(CONCATENATE("'",General!$C$10,"[",General!$C$11,"]User Defined Factors'!",ADDRESS(ROW(J12),COLUMN(J12),4))))</f>
        <v>#REF!</v>
      </c>
      <c r="K12" s="77"/>
      <c r="L12" s="77" t="e">
        <f ca="1">IF(ISBLANK(INDIRECT(CONCATENATE("'",General!$C$10,"[",General!$C$11,"]User Defined Factors'!",ADDRESS(ROW(L12),COLUMN(L12),4)))),NA(),INDIRECT(CONCATENATE("'",General!$C$10,"[",General!$C$11,"]User Defined Factors'!",ADDRESS(ROW(L12),COLUMN(L12),4))))</f>
        <v>#REF!</v>
      </c>
      <c r="M12" s="77"/>
      <c r="N12" s="77" t="e">
        <f ca="1">IF(ISBLANK(INDIRECT(CONCATENATE("'",General!$C$10,"[",General!$C$11,"]User Defined Factors'!",ADDRESS(ROW(N12),COLUMN(N12),4)))),NA(),INDIRECT(CONCATENATE("'",General!$C$10,"[",General!$C$11,"]User Defined Factors'!",ADDRESS(ROW(N12),COLUMN(N12),4))))</f>
        <v>#REF!</v>
      </c>
    </row>
    <row r="13" spans="1:14" ht="19.350000000000001" customHeight="1" x14ac:dyDescent="0.25">
      <c r="A13" s="309" t="e">
        <f ca="1">INDIRECT(CONCATENATE("'",General!$C$10,"[",General!$C$11,"]User Defined Factors'!",ADDRESS(ROW(A13),COLUMN(A13),4)))</f>
        <v>#REF!</v>
      </c>
      <c r="B13" s="77" t="e">
        <f ca="1">INDIRECT(CONCATENATE("'",General!$C$10,"[",General!$C$11,"]User Defined Factors'!",ADDRESS(ROW(B13),COLUMN(B13),4)))</f>
        <v>#REF!</v>
      </c>
      <c r="C13" s="77"/>
      <c r="D13" s="77"/>
      <c r="E13" s="77"/>
      <c r="F13" s="77" t="e">
        <f ca="1">IF(ISBLANK(INDIRECT(CONCATENATE("'",General!$C$10,"[",General!$C$11,"]User Defined Factors'!",ADDRESS(ROW(F13),COLUMN(F13),4)))),NA(),INDIRECT(CONCATENATE("'",General!$C$10,"[",General!$C$11,"]User Defined Factors'!",ADDRESS(ROW(F13),COLUMN(F13),4))))</f>
        <v>#REF!</v>
      </c>
      <c r="G13" s="77"/>
      <c r="H13" s="77" t="e">
        <f ca="1">IF(ISBLANK(INDIRECT(CONCATENATE("'",General!$C$10,"[",General!$C$11,"]User Defined Factors'!",ADDRESS(ROW(H13),COLUMN(H13),4)))),NA(),INDIRECT(CONCATENATE("'",General!$C$10,"[",General!$C$11,"]User Defined Factors'!",ADDRESS(ROW(H13),COLUMN(H13),4))))</f>
        <v>#REF!</v>
      </c>
      <c r="I13" s="77"/>
      <c r="J13" s="77" t="e">
        <f ca="1">IF(ISBLANK(INDIRECT(CONCATENATE("'",General!$C$10,"[",General!$C$11,"]User Defined Factors'!",ADDRESS(ROW(J13),COLUMN(J13),4)))),NA(),INDIRECT(CONCATENATE("'",General!$C$10,"[",General!$C$11,"]User Defined Factors'!",ADDRESS(ROW(J13),COLUMN(J13),4))))</f>
        <v>#REF!</v>
      </c>
      <c r="K13" s="77"/>
      <c r="L13" s="77" t="e">
        <f ca="1">IF(ISBLANK(INDIRECT(CONCATENATE("'",General!$C$10,"[",General!$C$11,"]User Defined Factors'!",ADDRESS(ROW(L13),COLUMN(L13),4)))),NA(),INDIRECT(CONCATENATE("'",General!$C$10,"[",General!$C$11,"]User Defined Factors'!",ADDRESS(ROW(L13),COLUMN(L13),4))))</f>
        <v>#REF!</v>
      </c>
      <c r="M13" s="77"/>
      <c r="N13" s="77" t="e">
        <f ca="1">IF(ISBLANK(INDIRECT(CONCATENATE("'",General!$C$10,"[",General!$C$11,"]User Defined Factors'!",ADDRESS(ROW(N13),COLUMN(N13),4)))),NA(),INDIRECT(CONCATENATE("'",General!$C$10,"[",General!$C$11,"]User Defined Factors'!",ADDRESS(ROW(N13),COLUMN(N13),4))))</f>
        <v>#REF!</v>
      </c>
    </row>
    <row r="14" spans="1:14" x14ac:dyDescent="0.25">
      <c r="A14" s="309" t="e">
        <f ca="1">INDIRECT(CONCATENATE("'",General!$C$10,"[",General!$C$11,"]User Defined Factors'!",ADDRESS(ROW(A14),COLUMN(A14),4)))</f>
        <v>#REF!</v>
      </c>
      <c r="B14" s="77" t="e">
        <f ca="1">INDIRECT(CONCATENATE("'",General!$C$10,"[",General!$C$11,"]User Defined Factors'!",ADDRESS(ROW(B14),COLUMN(B14),4)))</f>
        <v>#REF!</v>
      </c>
      <c r="C14" s="77"/>
      <c r="D14" s="77"/>
      <c r="E14" s="77"/>
      <c r="F14" s="77" t="e">
        <f ca="1">IF(ISBLANK(INDIRECT(CONCATENATE("'",General!$C$10,"[",General!$C$11,"]User Defined Factors'!",ADDRESS(ROW(F14),COLUMN(F14),4)))),NA(),INDIRECT(CONCATENATE("'",General!$C$10,"[",General!$C$11,"]User Defined Factors'!",ADDRESS(ROW(F14),COLUMN(F14),4))))</f>
        <v>#REF!</v>
      </c>
      <c r="G14" s="77"/>
      <c r="H14" s="77" t="e">
        <f ca="1">IF(ISBLANK(INDIRECT(CONCATENATE("'",General!$C$10,"[",General!$C$11,"]User Defined Factors'!",ADDRESS(ROW(H14),COLUMN(H14),4)))),NA(),INDIRECT(CONCATENATE("'",General!$C$10,"[",General!$C$11,"]User Defined Factors'!",ADDRESS(ROW(H14),COLUMN(H14),4))))</f>
        <v>#REF!</v>
      </c>
      <c r="I14" s="77"/>
      <c r="J14" s="77" t="e">
        <f ca="1">IF(ISBLANK(INDIRECT(CONCATENATE("'",General!$C$10,"[",General!$C$11,"]User Defined Factors'!",ADDRESS(ROW(J14),COLUMN(J14),4)))),NA(),INDIRECT(CONCATENATE("'",General!$C$10,"[",General!$C$11,"]User Defined Factors'!",ADDRESS(ROW(J14),COLUMN(J14),4))))</f>
        <v>#REF!</v>
      </c>
      <c r="K14" s="77"/>
      <c r="L14" s="77" t="e">
        <f ca="1">IF(ISBLANK(INDIRECT(CONCATENATE("'",General!$C$10,"[",General!$C$11,"]User Defined Factors'!",ADDRESS(ROW(L14),COLUMN(L14),4)))),NA(),INDIRECT(CONCATENATE("'",General!$C$10,"[",General!$C$11,"]User Defined Factors'!",ADDRESS(ROW(L14),COLUMN(L14),4))))</f>
        <v>#REF!</v>
      </c>
      <c r="M14" s="77"/>
      <c r="N14" s="77" t="e">
        <f ca="1">IF(ISBLANK(INDIRECT(CONCATENATE("'",General!$C$10,"[",General!$C$11,"]User Defined Factors'!",ADDRESS(ROW(N14),COLUMN(N14),4)))),NA(),INDIRECT(CONCATENATE("'",General!$C$10,"[",General!$C$11,"]User Defined Factors'!",ADDRESS(ROW(N14),COLUMN(N14),4))))</f>
        <v>#REF!</v>
      </c>
    </row>
    <row r="15" spans="1:14" ht="19.350000000000001" customHeight="1" x14ac:dyDescent="0.25">
      <c r="A15" s="309" t="e">
        <f ca="1">INDIRECT(CONCATENATE("'",General!$C$10,"[",General!$C$11,"]User Defined Factors'!",ADDRESS(ROW(A15),COLUMN(A15),4)))</f>
        <v>#REF!</v>
      </c>
      <c r="B15" s="77" t="e">
        <f ca="1">INDIRECT(CONCATENATE("'",General!$C$10,"[",General!$C$11,"]User Defined Factors'!",ADDRESS(ROW(B15),COLUMN(B15),4)))</f>
        <v>#REF!</v>
      </c>
      <c r="C15" s="77"/>
      <c r="D15" s="77"/>
      <c r="E15" s="77"/>
      <c r="F15" s="77" t="e">
        <f ca="1">IF(ISBLANK(INDIRECT(CONCATENATE("'",General!$C$10,"[",General!$C$11,"]User Defined Factors'!",ADDRESS(ROW(F15),COLUMN(F15),4)))),NA(),INDIRECT(CONCATENATE("'",General!$C$10,"[",General!$C$11,"]User Defined Factors'!",ADDRESS(ROW(F15),COLUMN(F15),4))))</f>
        <v>#REF!</v>
      </c>
      <c r="G15" s="77"/>
      <c r="H15" s="77" t="e">
        <f ca="1">IF(ISBLANK(INDIRECT(CONCATENATE("'",General!$C$10,"[",General!$C$11,"]User Defined Factors'!",ADDRESS(ROW(H15),COLUMN(H15),4)))),NA(),INDIRECT(CONCATENATE("'",General!$C$10,"[",General!$C$11,"]User Defined Factors'!",ADDRESS(ROW(H15),COLUMN(H15),4))))</f>
        <v>#REF!</v>
      </c>
      <c r="I15" s="77"/>
      <c r="J15" s="77" t="e">
        <f ca="1">IF(ISBLANK(INDIRECT(CONCATENATE("'",General!$C$10,"[",General!$C$11,"]User Defined Factors'!",ADDRESS(ROW(J15),COLUMN(J15),4)))),NA(),INDIRECT(CONCATENATE("'",General!$C$10,"[",General!$C$11,"]User Defined Factors'!",ADDRESS(ROW(J15),COLUMN(J15),4))))</f>
        <v>#REF!</v>
      </c>
      <c r="K15" s="77"/>
      <c r="L15" s="77" t="e">
        <f ca="1">IF(ISBLANK(INDIRECT(CONCATENATE("'",General!$C$10,"[",General!$C$11,"]User Defined Factors'!",ADDRESS(ROW(L15),COLUMN(L15),4)))),NA(),INDIRECT(CONCATENATE("'",General!$C$10,"[",General!$C$11,"]User Defined Factors'!",ADDRESS(ROW(L15),COLUMN(L15),4))))</f>
        <v>#REF!</v>
      </c>
      <c r="M15" s="77"/>
      <c r="N15" s="77" t="e">
        <f ca="1">IF(ISBLANK(INDIRECT(CONCATENATE("'",General!$C$10,"[",General!$C$11,"]User Defined Factors'!",ADDRESS(ROW(N15),COLUMN(N15),4)))),NA(),INDIRECT(CONCATENATE("'",General!$C$10,"[",General!$C$11,"]User Defined Factors'!",ADDRESS(ROW(N15),COLUMN(N15),4))))</f>
        <v>#REF!</v>
      </c>
    </row>
    <row r="16" spans="1:14" ht="30" x14ac:dyDescent="0.25">
      <c r="A16" s="309" t="e">
        <f ca="1">INDIRECT(CONCATENATE("'",General!$C$10,"[",General!$C$11,"]User Defined Factors'!",ADDRESS(ROW(A16),COLUMN(A16),4)))</f>
        <v>#REF!</v>
      </c>
      <c r="B16" s="77" t="e">
        <f ca="1">INDIRECT(CONCATENATE("'",General!$C$10,"[",General!$C$11,"]User Defined Factors'!",ADDRESS(ROW(B16),COLUMN(B16),4)))</f>
        <v>#REF!</v>
      </c>
      <c r="C16" s="77"/>
      <c r="D16" s="77"/>
      <c r="E16" s="77"/>
      <c r="F16" s="77" t="e">
        <f ca="1">IF(ISBLANK(INDIRECT(CONCATENATE("'",General!$C$10,"[",General!$C$11,"]User Defined Factors'!",ADDRESS(ROW(F16),COLUMN(F16),4)))),NA(),INDIRECT(CONCATENATE("'",General!$C$10,"[",General!$C$11,"]User Defined Factors'!",ADDRESS(ROW(F16),COLUMN(F16),4))))</f>
        <v>#REF!</v>
      </c>
      <c r="G16" s="77"/>
      <c r="H16" s="77" t="e">
        <f ca="1">IF(ISBLANK(INDIRECT(CONCATENATE("'",General!$C$10,"[",General!$C$11,"]User Defined Factors'!",ADDRESS(ROW(H16),COLUMN(H16),4)))),NA(),INDIRECT(CONCATENATE("'",General!$C$10,"[",General!$C$11,"]User Defined Factors'!",ADDRESS(ROW(H16),COLUMN(H16),4))))</f>
        <v>#REF!</v>
      </c>
      <c r="I16" s="77"/>
      <c r="J16" s="77" t="e">
        <f ca="1">IF(ISBLANK(INDIRECT(CONCATENATE("'",General!$C$10,"[",General!$C$11,"]User Defined Factors'!",ADDRESS(ROW(J16),COLUMN(J16),4)))),NA(),INDIRECT(CONCATENATE("'",General!$C$10,"[",General!$C$11,"]User Defined Factors'!",ADDRESS(ROW(J16),COLUMN(J16),4))))</f>
        <v>#REF!</v>
      </c>
      <c r="K16" s="77"/>
      <c r="L16" s="77" t="e">
        <f ca="1">IF(ISBLANK(INDIRECT(CONCATENATE("'",General!$C$10,"[",General!$C$11,"]User Defined Factors'!",ADDRESS(ROW(L16),COLUMN(L16),4)))),NA(),INDIRECT(CONCATENATE("'",General!$C$10,"[",General!$C$11,"]User Defined Factors'!",ADDRESS(ROW(L16),COLUMN(L16),4))))</f>
        <v>#REF!</v>
      </c>
      <c r="M16" s="77"/>
      <c r="N16" s="77" t="e">
        <f ca="1">IF(ISBLANK(INDIRECT(CONCATENATE("'",General!$C$10,"[",General!$C$11,"]User Defined Factors'!",ADDRESS(ROW(N16),COLUMN(N16),4)))),NA(),INDIRECT(CONCATENATE("'",General!$C$10,"[",General!$C$11,"]User Defined Factors'!",ADDRESS(ROW(N16),COLUMN(N16),4))))</f>
        <v>#REF!</v>
      </c>
    </row>
    <row r="17" spans="1:14" x14ac:dyDescent="0.25">
      <c r="A17" s="65"/>
      <c r="B17" s="64"/>
      <c r="C17" s="64"/>
      <c r="D17" s="64"/>
      <c r="E17" s="64"/>
      <c r="F17" s="64"/>
      <c r="G17" s="64"/>
      <c r="H17" s="64"/>
      <c r="I17" s="64"/>
      <c r="J17" s="64"/>
      <c r="K17" s="64"/>
      <c r="L17" s="64"/>
      <c r="M17" s="64"/>
      <c r="N17" s="64"/>
    </row>
    <row r="18" spans="1:14" x14ac:dyDescent="0.25">
      <c r="A18" s="65" t="e">
        <f ca="1">INDIRECT(CONCATENATE("'",General!$C$10,"[",General!$C$11,"]User Defined Factors'!",ADDRESS(ROW(A18),COLUMN(A18),4)))</f>
        <v>#REF!</v>
      </c>
      <c r="B18" s="64" t="e">
        <f ca="1">INDIRECT(CONCATENATE("'",General!$C$10,"[",General!$C$11,"]User Defined Factors'!",ADDRESS(ROW(B18),COLUMN(B18),4)))</f>
        <v>#REF!</v>
      </c>
      <c r="C18" s="64" t="e">
        <f ca="1">INDIRECT(CONCATENATE("'",General!$C$10,"[",General!$C$11,"]User Defined Factors'!",ADDRESS(ROW(C18),COLUMN(C18),4)))</f>
        <v>#REF!</v>
      </c>
      <c r="D18" s="64" t="e">
        <f ca="1">INDIRECT(CONCATENATE("'",General!$C$10,"[",General!$C$11,"]User Defined Factors'!",ADDRESS(ROW(D18),COLUMN(D18),4)))</f>
        <v>#REF!</v>
      </c>
      <c r="E18" s="64"/>
      <c r="F18" s="64" t="e">
        <f ca="1">INDIRECT(CONCATENATE("'",General!$C$10,"[",General!$C$11,"]User Defined Factors'!",ADDRESS(ROW(F18),COLUMN(F18),4)))</f>
        <v>#REF!</v>
      </c>
      <c r="G18" s="64"/>
      <c r="H18" s="64" t="e">
        <f ca="1">INDIRECT(CONCATENATE("'",General!$C$10,"[",General!$C$11,"]User Defined Factors'!",ADDRESS(ROW(H18),COLUMN(H18),4)))</f>
        <v>#REF!</v>
      </c>
      <c r="I18" s="64"/>
      <c r="J18" s="64" t="e">
        <f ca="1">INDIRECT(CONCATENATE("'",General!$C$10,"[",General!$C$11,"]User Defined Factors'!",ADDRESS(ROW(J18),COLUMN(J18),4)))</f>
        <v>#REF!</v>
      </c>
      <c r="K18" s="64"/>
      <c r="L18" s="64" t="e">
        <f ca="1">INDIRECT(CONCATENATE("'",General!$C$10,"[",General!$C$11,"]User Defined Factors'!",ADDRESS(ROW(L18),COLUMN(L18),4)))</f>
        <v>#REF!</v>
      </c>
      <c r="M18" s="64"/>
      <c r="N18" s="64" t="e">
        <f ca="1">INDIRECT(CONCATENATE("'",General!$C$10,"[",General!$C$11,"]User Defined Factors'!",ADDRESS(ROW(N18),COLUMN(N18),4)))</f>
        <v>#REF!</v>
      </c>
    </row>
    <row r="19" spans="1:14" x14ac:dyDescent="0.25">
      <c r="A19" s="65" t="e">
        <f ca="1">INDIRECT(CONCATENATE("'",General!$C$10,"[",General!$C$11,"]User Defined Factors'!",ADDRESS(ROW(A19),COLUMN(A19),4)))</f>
        <v>#REF!</v>
      </c>
      <c r="B19" s="64" t="e">
        <f ca="1">INDIRECT(CONCATENATE("'",General!$C$10,"[",General!$C$11,"]User Defined Factors'!",ADDRESS(ROW(B19),COLUMN(B19),4)))</f>
        <v>#REF!</v>
      </c>
      <c r="C19" s="64" t="e">
        <f ca="1">INDIRECT(CONCATENATE("'",General!$C$10,"[",General!$C$11,"]User Defined Factors'!",ADDRESS(ROW(C19),COLUMN(C19),4)))</f>
        <v>#REF!</v>
      </c>
      <c r="D19" s="64" t="e">
        <f ca="1">INDIRECT(CONCATENATE("'",General!$C$10,"[",General!$C$11,"]User Defined Factors'!",ADDRESS(ROW(D19),COLUMN(D19),4)))</f>
        <v>#REF!</v>
      </c>
      <c r="E19" s="64"/>
      <c r="F19" s="64" t="e">
        <f ca="1">INDIRECT(CONCATENATE("'",General!$C$10,"[",General!$C$11,"]User Defined Factors'!",ADDRESS(ROW(F19),COLUMN(F19),4)))</f>
        <v>#REF!</v>
      </c>
      <c r="G19" s="64"/>
      <c r="H19" s="64" t="e">
        <f ca="1">INDIRECT(CONCATENATE("'",General!$C$10,"[",General!$C$11,"]User Defined Factors'!",ADDRESS(ROW(H19),COLUMN(H19),4)))</f>
        <v>#REF!</v>
      </c>
      <c r="I19" s="64"/>
      <c r="J19" s="64" t="e">
        <f ca="1">INDIRECT(CONCATENATE("'",General!$C$10,"[",General!$C$11,"]User Defined Factors'!",ADDRESS(ROW(J19),COLUMN(J19),4)))</f>
        <v>#REF!</v>
      </c>
      <c r="K19" s="64"/>
      <c r="L19" s="64" t="e">
        <f ca="1">INDIRECT(CONCATENATE("'",General!$C$10,"[",General!$C$11,"]User Defined Factors'!",ADDRESS(ROW(L19),COLUMN(L19),4)))</f>
        <v>#REF!</v>
      </c>
      <c r="M19" s="64"/>
      <c r="N19" s="64" t="e">
        <f ca="1">INDIRECT(CONCATENATE("'",General!$C$10,"[",General!$C$11,"]User Defined Factors'!",ADDRESS(ROW(N19),COLUMN(N19),4)))</f>
        <v>#REF!</v>
      </c>
    </row>
    <row r="20" spans="1:14" x14ac:dyDescent="0.25">
      <c r="A20" s="65" t="e">
        <f ca="1">INDIRECT(CONCATENATE("'",General!$C$10,"[",General!$C$11,"]User Defined Factors'!",ADDRESS(ROW(A20),COLUMN(A20),4)))</f>
        <v>#REF!</v>
      </c>
      <c r="B20" s="64" t="e">
        <f ca="1">INDIRECT(CONCATENATE("'",General!$C$10,"[",General!$C$11,"]User Defined Factors'!",ADDRESS(ROW(B20),COLUMN(B20),4)))</f>
        <v>#REF!</v>
      </c>
      <c r="C20" s="64" t="e">
        <f ca="1">INDIRECT(CONCATENATE("'",General!$C$10,"[",General!$C$11,"]User Defined Factors'!",ADDRESS(ROW(C20),COLUMN(C20),4)))</f>
        <v>#REF!</v>
      </c>
      <c r="D20" s="64" t="e">
        <f ca="1">INDIRECT(CONCATENATE("'",General!$C$10,"[",General!$C$11,"]User Defined Factors'!",ADDRESS(ROW(D20),COLUMN(D20),4)))</f>
        <v>#REF!</v>
      </c>
      <c r="E20" s="64"/>
      <c r="F20" s="64" t="e">
        <f ca="1">INDIRECT(CONCATENATE("'",General!$C$10,"[",General!$C$11,"]User Defined Factors'!",ADDRESS(ROW(F20),COLUMN(F20),4)))</f>
        <v>#REF!</v>
      </c>
      <c r="G20" s="64"/>
      <c r="H20" s="64" t="e">
        <f ca="1">INDIRECT(CONCATENATE("'",General!$C$10,"[",General!$C$11,"]User Defined Factors'!",ADDRESS(ROW(H20),COLUMN(H20),4)))</f>
        <v>#REF!</v>
      </c>
      <c r="I20" s="64"/>
      <c r="J20" s="64" t="e">
        <f ca="1">INDIRECT(CONCATENATE("'",General!$C$10,"[",General!$C$11,"]User Defined Factors'!",ADDRESS(ROW(J20),COLUMN(J20),4)))</f>
        <v>#REF!</v>
      </c>
      <c r="K20" s="64"/>
      <c r="L20" s="64" t="e">
        <f ca="1">INDIRECT(CONCATENATE("'",General!$C$10,"[",General!$C$11,"]User Defined Factors'!",ADDRESS(ROW(L20),COLUMN(L20),4)))</f>
        <v>#REF!</v>
      </c>
      <c r="M20" s="64"/>
      <c r="N20" s="64" t="e">
        <f ca="1">INDIRECT(CONCATENATE("'",General!$C$10,"[",General!$C$11,"]User Defined Factors'!",ADDRESS(ROW(N20),COLUMN(N20),4)))</f>
        <v>#REF!</v>
      </c>
    </row>
    <row r="21" spans="1:14" x14ac:dyDescent="0.25">
      <c r="A21" s="65" t="e">
        <f ca="1">INDIRECT(CONCATENATE("'",General!$C$10,"[",General!$C$11,"]User Defined Factors'!",ADDRESS(ROW(A21),COLUMN(A21),4)))</f>
        <v>#REF!</v>
      </c>
      <c r="B21" s="64" t="e">
        <f ca="1">INDIRECT(CONCATENATE("'",General!$C$10,"[",General!$C$11,"]User Defined Factors'!",ADDRESS(ROW(B21),COLUMN(B21),4)))</f>
        <v>#REF!</v>
      </c>
      <c r="C21" s="64" t="e">
        <f ca="1">INDIRECT(CONCATENATE("'",General!$C$10,"[",General!$C$11,"]User Defined Factors'!",ADDRESS(ROW(C21),COLUMN(C21),4)))</f>
        <v>#REF!</v>
      </c>
      <c r="D21" s="64" t="e">
        <f ca="1">INDIRECT(CONCATENATE("'",General!$C$10,"[",General!$C$11,"]User Defined Factors'!",ADDRESS(ROW(D21),COLUMN(D21),4)))</f>
        <v>#REF!</v>
      </c>
      <c r="E21" s="64"/>
      <c r="F21" s="64" t="e">
        <f ca="1">INDIRECT(CONCATENATE("'",General!$C$10,"[",General!$C$11,"]User Defined Factors'!",ADDRESS(ROW(F21),COLUMN(F21),4)))</f>
        <v>#REF!</v>
      </c>
      <c r="G21" s="64"/>
      <c r="H21" s="64" t="e">
        <f ca="1">INDIRECT(CONCATENATE("'",General!$C$10,"[",General!$C$11,"]User Defined Factors'!",ADDRESS(ROW(H21),COLUMN(H21),4)))</f>
        <v>#REF!</v>
      </c>
      <c r="I21" s="64"/>
      <c r="J21" s="64" t="e">
        <f ca="1">INDIRECT(CONCATENATE("'",General!$C$10,"[",General!$C$11,"]User Defined Factors'!",ADDRESS(ROW(J21),COLUMN(J21),4)))</f>
        <v>#REF!</v>
      </c>
      <c r="K21" s="64"/>
      <c r="L21" s="64" t="e">
        <f ca="1">INDIRECT(CONCATENATE("'",General!$C$10,"[",General!$C$11,"]User Defined Factors'!",ADDRESS(ROW(L21),COLUMN(L21),4)))</f>
        <v>#REF!</v>
      </c>
      <c r="M21" s="64"/>
      <c r="N21" s="64" t="e">
        <f ca="1">INDIRECT(CONCATENATE("'",General!$C$10,"[",General!$C$11,"]User Defined Factors'!",ADDRESS(ROW(N21),COLUMN(N21),4)))</f>
        <v>#REF!</v>
      </c>
    </row>
    <row r="22" spans="1:14" x14ac:dyDescent="0.25">
      <c r="A22" s="65" t="e">
        <f ca="1">INDIRECT(CONCATENATE("'",General!$C$10,"[",General!$C$11,"]User Defined Factors'!",ADDRESS(ROW(A22),COLUMN(A22),4)))</f>
        <v>#REF!</v>
      </c>
      <c r="B22" s="64" t="e">
        <f ca="1">INDIRECT(CONCATENATE("'",General!$C$10,"[",General!$C$11,"]User Defined Factors'!",ADDRESS(ROW(B22),COLUMN(B22),4)))</f>
        <v>#REF!</v>
      </c>
      <c r="C22" s="64" t="e">
        <f ca="1">INDIRECT(CONCATENATE("'",General!$C$10,"[",General!$C$11,"]User Defined Factors'!",ADDRESS(ROW(C22),COLUMN(C22),4)))</f>
        <v>#REF!</v>
      </c>
      <c r="D22" s="64" t="e">
        <f ca="1">INDIRECT(CONCATENATE("'",General!$C$10,"[",General!$C$11,"]User Defined Factors'!",ADDRESS(ROW(D22),COLUMN(D22),4)))</f>
        <v>#REF!</v>
      </c>
      <c r="E22" s="64"/>
      <c r="F22" s="64" t="e">
        <f ca="1">INDIRECT(CONCATENATE("'",General!$C$10,"[",General!$C$11,"]User Defined Factors'!",ADDRESS(ROW(F22),COLUMN(F22),4)))</f>
        <v>#REF!</v>
      </c>
      <c r="G22" s="64"/>
      <c r="H22" s="64" t="e">
        <f ca="1">INDIRECT(CONCATENATE("'",General!$C$10,"[",General!$C$11,"]User Defined Factors'!",ADDRESS(ROW(H22),COLUMN(H22),4)))</f>
        <v>#REF!</v>
      </c>
      <c r="I22" s="64"/>
      <c r="J22" s="64" t="e">
        <f ca="1">INDIRECT(CONCATENATE("'",General!$C$10,"[",General!$C$11,"]User Defined Factors'!",ADDRESS(ROW(J22),COLUMN(J22),4)))</f>
        <v>#REF!</v>
      </c>
      <c r="K22" s="64"/>
      <c r="L22" s="64" t="e">
        <f ca="1">INDIRECT(CONCATENATE("'",General!$C$10,"[",General!$C$11,"]User Defined Factors'!",ADDRESS(ROW(L22),COLUMN(L22),4)))</f>
        <v>#REF!</v>
      </c>
      <c r="M22" s="64"/>
      <c r="N22" s="64" t="e">
        <f ca="1">INDIRECT(CONCATENATE("'",General!$C$10,"[",General!$C$11,"]User Defined Factors'!",ADDRESS(ROW(N22),COLUMN(N22),4)))</f>
        <v>#REF!</v>
      </c>
    </row>
    <row r="23" spans="1:14" x14ac:dyDescent="0.25">
      <c r="A23" s="65" t="e">
        <f ca="1">INDIRECT(CONCATENATE("'",General!$C$10,"[",General!$C$11,"]User Defined Factors'!",ADDRESS(ROW(A23),COLUMN(A23),4)))</f>
        <v>#REF!</v>
      </c>
      <c r="B23" s="64" t="e">
        <f ca="1">INDIRECT(CONCATENATE("'",General!$C$10,"[",General!$C$11,"]User Defined Factors'!",ADDRESS(ROW(B23),COLUMN(B23),4)))</f>
        <v>#REF!</v>
      </c>
      <c r="C23" s="64" t="e">
        <f ca="1">INDIRECT(CONCATENATE("'",General!$C$10,"[",General!$C$11,"]User Defined Factors'!",ADDRESS(ROW(C23),COLUMN(C23),4)))</f>
        <v>#REF!</v>
      </c>
      <c r="D23" s="64" t="e">
        <f ca="1">INDIRECT(CONCATENATE("'",General!$C$10,"[",General!$C$11,"]User Defined Factors'!",ADDRESS(ROW(D23),COLUMN(D23),4)))</f>
        <v>#REF!</v>
      </c>
      <c r="E23" s="64"/>
      <c r="F23" s="64" t="e">
        <f ca="1">INDIRECT(CONCATENATE("'",General!$C$10,"[",General!$C$11,"]User Defined Factors'!",ADDRESS(ROW(F23),COLUMN(F23),4)))</f>
        <v>#REF!</v>
      </c>
      <c r="G23" s="64"/>
      <c r="H23" s="64" t="e">
        <f ca="1">INDIRECT(CONCATENATE("'",General!$C$10,"[",General!$C$11,"]User Defined Factors'!",ADDRESS(ROW(H23),COLUMN(H23),4)))</f>
        <v>#REF!</v>
      </c>
      <c r="I23" s="64"/>
      <c r="J23" s="64" t="e">
        <f ca="1">INDIRECT(CONCATENATE("'",General!$C$10,"[",General!$C$11,"]User Defined Factors'!",ADDRESS(ROW(J23),COLUMN(J23),4)))</f>
        <v>#REF!</v>
      </c>
      <c r="K23" s="64"/>
      <c r="L23" s="64" t="e">
        <f ca="1">INDIRECT(CONCATENATE("'",General!$C$10,"[",General!$C$11,"]User Defined Factors'!",ADDRESS(ROW(L23),COLUMN(L23),4)))</f>
        <v>#REF!</v>
      </c>
      <c r="M23" s="64"/>
      <c r="N23" s="64" t="e">
        <f ca="1">INDIRECT(CONCATENATE("'",General!$C$10,"[",General!$C$11,"]User Defined Factors'!",ADDRESS(ROW(N23),COLUMN(N23),4)))</f>
        <v>#REF!</v>
      </c>
    </row>
    <row r="24" spans="1:14" x14ac:dyDescent="0.25">
      <c r="A24" s="65" t="e">
        <f ca="1">INDIRECT(CONCATENATE("'",General!$C$10,"[",General!$C$11,"]User Defined Factors'!",ADDRESS(ROW(A24),COLUMN(A24),4)))</f>
        <v>#REF!</v>
      </c>
      <c r="B24" s="64" t="e">
        <f ca="1">INDIRECT(CONCATENATE("'",General!$C$10,"[",General!$C$11,"]User Defined Factors'!",ADDRESS(ROW(B24),COLUMN(B24),4)))</f>
        <v>#REF!</v>
      </c>
      <c r="C24" s="64" t="e">
        <f ca="1">INDIRECT(CONCATENATE("'",General!$C$10,"[",General!$C$11,"]User Defined Factors'!",ADDRESS(ROW(C24),COLUMN(C24),4)))</f>
        <v>#REF!</v>
      </c>
      <c r="D24" s="64" t="e">
        <f ca="1">INDIRECT(CONCATENATE("'",General!$C$10,"[",General!$C$11,"]User Defined Factors'!",ADDRESS(ROW(D24),COLUMN(D24),4)))</f>
        <v>#REF!</v>
      </c>
      <c r="E24" s="64"/>
      <c r="F24" s="64" t="e">
        <f ca="1">INDIRECT(CONCATENATE("'",General!$C$10,"[",General!$C$11,"]User Defined Factors'!",ADDRESS(ROW(F24),COLUMN(F24),4)))</f>
        <v>#REF!</v>
      </c>
      <c r="G24" s="64"/>
      <c r="H24" s="64" t="e">
        <f ca="1">INDIRECT(CONCATENATE("'",General!$C$10,"[",General!$C$11,"]User Defined Factors'!",ADDRESS(ROW(H24),COLUMN(H24),4)))</f>
        <v>#REF!</v>
      </c>
      <c r="I24" s="64"/>
      <c r="J24" s="64" t="e">
        <f ca="1">INDIRECT(CONCATENATE("'",General!$C$10,"[",General!$C$11,"]User Defined Factors'!",ADDRESS(ROW(J24),COLUMN(J24),4)))</f>
        <v>#REF!</v>
      </c>
      <c r="K24" s="64"/>
      <c r="L24" s="64" t="e">
        <f ca="1">INDIRECT(CONCATENATE("'",General!$C$10,"[",General!$C$11,"]User Defined Factors'!",ADDRESS(ROW(L24),COLUMN(L24),4)))</f>
        <v>#REF!</v>
      </c>
      <c r="M24" s="64"/>
      <c r="N24" s="64" t="e">
        <f ca="1">INDIRECT(CONCATENATE("'",General!$C$10,"[",General!$C$11,"]User Defined Factors'!",ADDRESS(ROW(N24),COLUMN(N24),4)))</f>
        <v>#REF!</v>
      </c>
    </row>
    <row r="25" spans="1:14" x14ac:dyDescent="0.25">
      <c r="A25" s="65" t="e">
        <f ca="1">INDIRECT(CONCATENATE("'",General!$C$10,"[",General!$C$11,"]User Defined Factors'!",ADDRESS(ROW(A25),COLUMN(A25),4)))</f>
        <v>#REF!</v>
      </c>
      <c r="B25" s="64" t="e">
        <f ca="1">INDIRECT(CONCATENATE("'",General!$C$10,"[",General!$C$11,"]User Defined Factors'!",ADDRESS(ROW(B25),COLUMN(B25),4)))</f>
        <v>#REF!</v>
      </c>
      <c r="C25" s="64" t="e">
        <f ca="1">INDIRECT(CONCATENATE("'",General!$C$10,"[",General!$C$11,"]User Defined Factors'!",ADDRESS(ROW(C25),COLUMN(C25),4)))</f>
        <v>#REF!</v>
      </c>
      <c r="D25" s="64" t="e">
        <f ca="1">INDIRECT(CONCATENATE("'",General!$C$10,"[",General!$C$11,"]User Defined Factors'!",ADDRESS(ROW(D25),COLUMN(D25),4)))</f>
        <v>#REF!</v>
      </c>
      <c r="E25" s="64"/>
      <c r="F25" s="64" t="e">
        <f ca="1">INDIRECT(CONCATENATE("'",General!$C$10,"[",General!$C$11,"]User Defined Factors'!",ADDRESS(ROW(F25),COLUMN(F25),4)))</f>
        <v>#REF!</v>
      </c>
      <c r="G25" s="64"/>
      <c r="H25" s="64" t="e">
        <f ca="1">INDIRECT(CONCATENATE("'",General!$C$10,"[",General!$C$11,"]User Defined Factors'!",ADDRESS(ROW(H25),COLUMN(H25),4)))</f>
        <v>#REF!</v>
      </c>
      <c r="I25" s="64"/>
      <c r="J25" s="64" t="e">
        <f ca="1">INDIRECT(CONCATENATE("'",General!$C$10,"[",General!$C$11,"]User Defined Factors'!",ADDRESS(ROW(J25),COLUMN(J25),4)))</f>
        <v>#REF!</v>
      </c>
      <c r="K25" s="64"/>
      <c r="L25" s="64" t="e">
        <f ca="1">INDIRECT(CONCATENATE("'",General!$C$10,"[",General!$C$11,"]User Defined Factors'!",ADDRESS(ROW(L25),COLUMN(L25),4)))</f>
        <v>#REF!</v>
      </c>
      <c r="M25" s="64"/>
      <c r="N25" s="64" t="e">
        <f ca="1">INDIRECT(CONCATENATE("'",General!$C$10,"[",General!$C$11,"]User Defined Factors'!",ADDRESS(ROW(N25),COLUMN(N25),4)))</f>
        <v>#REF!</v>
      </c>
    </row>
    <row r="26" spans="1:14" x14ac:dyDescent="0.25">
      <c r="A26" s="65" t="e">
        <f ca="1">INDIRECT(CONCATENATE("'",General!$C$10,"[",General!$C$11,"]User Defined Factors'!",ADDRESS(ROW(A26),COLUMN(A26),4)))</f>
        <v>#REF!</v>
      </c>
      <c r="B26" s="64" t="e">
        <f ca="1">INDIRECT(CONCATENATE("'",General!$C$10,"[",General!$C$11,"]User Defined Factors'!",ADDRESS(ROW(B26),COLUMN(B26),4)))</f>
        <v>#REF!</v>
      </c>
      <c r="C26" s="64" t="e">
        <f ca="1">INDIRECT(CONCATENATE("'",General!$C$10,"[",General!$C$11,"]User Defined Factors'!",ADDRESS(ROW(C26),COLUMN(C26),4)))</f>
        <v>#REF!</v>
      </c>
      <c r="D26" s="64" t="e">
        <f ca="1">INDIRECT(CONCATENATE("'",General!$C$10,"[",General!$C$11,"]User Defined Factors'!",ADDRESS(ROW(D26),COLUMN(D26),4)))</f>
        <v>#REF!</v>
      </c>
      <c r="E26" s="64"/>
      <c r="F26" s="64" t="e">
        <f ca="1">INDIRECT(CONCATENATE("'",General!$C$10,"[",General!$C$11,"]User Defined Factors'!",ADDRESS(ROW(F26),COLUMN(F26),4)))</f>
        <v>#REF!</v>
      </c>
      <c r="G26" s="64"/>
      <c r="H26" s="64" t="e">
        <f ca="1">INDIRECT(CONCATENATE("'",General!$C$10,"[",General!$C$11,"]User Defined Factors'!",ADDRESS(ROW(H26),COLUMN(H26),4)))</f>
        <v>#REF!</v>
      </c>
      <c r="I26" s="64"/>
      <c r="J26" s="64" t="e">
        <f ca="1">INDIRECT(CONCATENATE("'",General!$C$10,"[",General!$C$11,"]User Defined Factors'!",ADDRESS(ROW(J26),COLUMN(J26),4)))</f>
        <v>#REF!</v>
      </c>
      <c r="K26" s="64"/>
      <c r="L26" s="64" t="e">
        <f ca="1">INDIRECT(CONCATENATE("'",General!$C$10,"[",General!$C$11,"]User Defined Factors'!",ADDRESS(ROW(L26),COLUMN(L26),4)))</f>
        <v>#REF!</v>
      </c>
      <c r="M26" s="64"/>
      <c r="N26" s="64" t="e">
        <f ca="1">INDIRECT(CONCATENATE("'",General!$C$10,"[",General!$C$11,"]User Defined Factors'!",ADDRESS(ROW(N26),COLUMN(N26),4)))</f>
        <v>#REF!</v>
      </c>
    </row>
    <row r="27" spans="1:14" x14ac:dyDescent="0.25">
      <c r="A27" s="65" t="e">
        <f ca="1">INDIRECT(CONCATENATE("'",General!$C$10,"[",General!$C$11,"]User Defined Factors'!",ADDRESS(ROW(A27),COLUMN(A27),4)))</f>
        <v>#REF!</v>
      </c>
      <c r="B27" s="64" t="e">
        <f ca="1">INDIRECT(CONCATENATE("'",General!$C$10,"[",General!$C$11,"]User Defined Factors'!",ADDRESS(ROW(B27),COLUMN(B27),4)))</f>
        <v>#REF!</v>
      </c>
      <c r="C27" s="64" t="e">
        <f ca="1">INDIRECT(CONCATENATE("'",General!$C$10,"[",General!$C$11,"]User Defined Factors'!",ADDRESS(ROW(C27),COLUMN(C27),4)))</f>
        <v>#REF!</v>
      </c>
      <c r="D27" s="64" t="e">
        <f ca="1">INDIRECT(CONCATENATE("'",General!$C$10,"[",General!$C$11,"]User Defined Factors'!",ADDRESS(ROW(D27),COLUMN(D27),4)))</f>
        <v>#REF!</v>
      </c>
      <c r="E27" s="64"/>
      <c r="F27" s="64" t="e">
        <f ca="1">INDIRECT(CONCATENATE("'",General!$C$10,"[",General!$C$11,"]User Defined Factors'!",ADDRESS(ROW(F27),COLUMN(F27),4)))</f>
        <v>#REF!</v>
      </c>
      <c r="G27" s="64"/>
      <c r="H27" s="64" t="e">
        <f ca="1">INDIRECT(CONCATENATE("'",General!$C$10,"[",General!$C$11,"]User Defined Factors'!",ADDRESS(ROW(H27),COLUMN(H27),4)))</f>
        <v>#REF!</v>
      </c>
      <c r="I27" s="64"/>
      <c r="J27" s="64" t="e">
        <f ca="1">INDIRECT(CONCATENATE("'",General!$C$10,"[",General!$C$11,"]User Defined Factors'!",ADDRESS(ROW(J27),COLUMN(J27),4)))</f>
        <v>#REF!</v>
      </c>
      <c r="K27" s="64"/>
      <c r="L27" s="64" t="e">
        <f ca="1">INDIRECT(CONCATENATE("'",General!$C$10,"[",General!$C$11,"]User Defined Factors'!",ADDRESS(ROW(L27),COLUMN(L27),4)))</f>
        <v>#REF!</v>
      </c>
      <c r="M27" s="64"/>
      <c r="N27" s="64" t="e">
        <f ca="1">INDIRECT(CONCATENATE("'",General!$C$10,"[",General!$C$11,"]User Defined Factors'!",ADDRESS(ROW(N27),COLUMN(N27),4)))</f>
        <v>#REF!</v>
      </c>
    </row>
    <row r="28" spans="1:14" x14ac:dyDescent="0.25">
      <c r="A28" s="65" t="e">
        <f ca="1">INDIRECT(CONCATENATE("'",General!$C$10,"[",General!$C$11,"]User Defined Factors'!",ADDRESS(ROW(A28),COLUMN(A28),4)))</f>
        <v>#REF!</v>
      </c>
      <c r="B28" s="64" t="e">
        <f ca="1">INDIRECT(CONCATENATE("'",General!$C$10,"[",General!$C$11,"]User Defined Factors'!",ADDRESS(ROW(B28),COLUMN(B28),4)))</f>
        <v>#REF!</v>
      </c>
      <c r="C28" s="64" t="e">
        <f ca="1">INDIRECT(CONCATENATE("'",General!$C$10,"[",General!$C$11,"]User Defined Factors'!",ADDRESS(ROW(C28),COLUMN(C28),4)))</f>
        <v>#REF!</v>
      </c>
      <c r="D28" s="64" t="e">
        <f ca="1">INDIRECT(CONCATENATE("'",General!$C$10,"[",General!$C$11,"]User Defined Factors'!",ADDRESS(ROW(D28),COLUMN(D28),4)))</f>
        <v>#REF!</v>
      </c>
      <c r="E28" s="64"/>
      <c r="F28" s="64" t="e">
        <f ca="1">INDIRECT(CONCATENATE("'",General!$C$10,"[",General!$C$11,"]User Defined Factors'!",ADDRESS(ROW(F28),COLUMN(F28),4)))</f>
        <v>#REF!</v>
      </c>
      <c r="G28" s="64"/>
      <c r="H28" s="64" t="e">
        <f ca="1">INDIRECT(CONCATENATE("'",General!$C$10,"[",General!$C$11,"]User Defined Factors'!",ADDRESS(ROW(H28),COLUMN(H28),4)))</f>
        <v>#REF!</v>
      </c>
      <c r="I28" s="64"/>
      <c r="J28" s="64" t="e">
        <f ca="1">INDIRECT(CONCATENATE("'",General!$C$10,"[",General!$C$11,"]User Defined Factors'!",ADDRESS(ROW(J28),COLUMN(J28),4)))</f>
        <v>#REF!</v>
      </c>
      <c r="K28" s="64"/>
      <c r="L28" s="64" t="e">
        <f ca="1">INDIRECT(CONCATENATE("'",General!$C$10,"[",General!$C$11,"]User Defined Factors'!",ADDRESS(ROW(L28),COLUMN(L28),4)))</f>
        <v>#REF!</v>
      </c>
      <c r="M28" s="64"/>
      <c r="N28" s="64" t="e">
        <f ca="1">INDIRECT(CONCATENATE("'",General!$C$10,"[",General!$C$11,"]User Defined Factors'!",ADDRESS(ROW(N28),COLUMN(N28),4)))</f>
        <v>#REF!</v>
      </c>
    </row>
    <row r="29" spans="1:14" x14ac:dyDescent="0.25">
      <c r="A29" s="65" t="e">
        <f ca="1">INDIRECT(CONCATENATE("'",General!$C$10,"[",General!$C$11,"]User Defined Factors'!",ADDRESS(ROW(A29),COLUMN(A29),4)))</f>
        <v>#REF!</v>
      </c>
      <c r="B29" s="64" t="e">
        <f ca="1">INDIRECT(CONCATENATE("'",General!$C$10,"[",General!$C$11,"]User Defined Factors'!",ADDRESS(ROW(B29),COLUMN(B29),4)))</f>
        <v>#REF!</v>
      </c>
      <c r="C29" s="64" t="e">
        <f ca="1">INDIRECT(CONCATENATE("'",General!$C$10,"[",General!$C$11,"]User Defined Factors'!",ADDRESS(ROW(C29),COLUMN(C29),4)))</f>
        <v>#REF!</v>
      </c>
      <c r="D29" s="64" t="e">
        <f ca="1">INDIRECT(CONCATENATE("'",General!$C$10,"[",General!$C$11,"]User Defined Factors'!",ADDRESS(ROW(D29),COLUMN(D29),4)))</f>
        <v>#REF!</v>
      </c>
      <c r="E29" s="64"/>
      <c r="F29" s="64" t="e">
        <f ca="1">INDIRECT(CONCATENATE("'",General!$C$10,"[",General!$C$11,"]User Defined Factors'!",ADDRESS(ROW(F29),COLUMN(F29),4)))</f>
        <v>#REF!</v>
      </c>
      <c r="G29" s="64"/>
      <c r="H29" s="64" t="e">
        <f ca="1">INDIRECT(CONCATENATE("'",General!$C$10,"[",General!$C$11,"]User Defined Factors'!",ADDRESS(ROW(H29),COLUMN(H29),4)))</f>
        <v>#REF!</v>
      </c>
      <c r="I29" s="64"/>
      <c r="J29" s="64" t="e">
        <f ca="1">INDIRECT(CONCATENATE("'",General!$C$10,"[",General!$C$11,"]User Defined Factors'!",ADDRESS(ROW(J29),COLUMN(J29),4)))</f>
        <v>#REF!</v>
      </c>
      <c r="K29" s="64"/>
      <c r="L29" s="64" t="e">
        <f ca="1">INDIRECT(CONCATENATE("'",General!$C$10,"[",General!$C$11,"]User Defined Factors'!",ADDRESS(ROW(L29),COLUMN(L29),4)))</f>
        <v>#REF!</v>
      </c>
      <c r="M29" s="64"/>
      <c r="N29" s="64" t="e">
        <f ca="1">INDIRECT(CONCATENATE("'",General!$C$10,"[",General!$C$11,"]User Defined Factors'!",ADDRESS(ROW(N29),COLUMN(N29),4)))</f>
        <v>#REF!</v>
      </c>
    </row>
    <row r="30" spans="1:14" x14ac:dyDescent="0.25">
      <c r="A30" s="65" t="e">
        <f ca="1">INDIRECT(CONCATENATE("'",General!$C$10,"[",General!$C$11,"]User Defined Factors'!",ADDRESS(ROW(A30),COLUMN(A30),4)))</f>
        <v>#REF!</v>
      </c>
      <c r="B30" s="64" t="e">
        <f ca="1">INDIRECT(CONCATENATE("'",General!$C$10,"[",General!$C$11,"]User Defined Factors'!",ADDRESS(ROW(B30),COLUMN(B30),4)))</f>
        <v>#REF!</v>
      </c>
      <c r="C30" s="64" t="e">
        <f ca="1">INDIRECT(CONCATENATE("'",General!$C$10,"[",General!$C$11,"]User Defined Factors'!",ADDRESS(ROW(C30),COLUMN(C30),4)))</f>
        <v>#REF!</v>
      </c>
      <c r="D30" s="64" t="e">
        <f ca="1">INDIRECT(CONCATENATE("'",General!$C$10,"[",General!$C$11,"]User Defined Factors'!",ADDRESS(ROW(D30),COLUMN(D30),4)))</f>
        <v>#REF!</v>
      </c>
      <c r="E30" s="64"/>
      <c r="F30" s="64" t="e">
        <f ca="1">INDIRECT(CONCATENATE("'",General!$C$10,"[",General!$C$11,"]User Defined Factors'!",ADDRESS(ROW(F30),COLUMN(F30),4)))</f>
        <v>#REF!</v>
      </c>
      <c r="G30" s="64"/>
      <c r="H30" s="64" t="e">
        <f ca="1">INDIRECT(CONCATENATE("'",General!$C$10,"[",General!$C$11,"]User Defined Factors'!",ADDRESS(ROW(H30),COLUMN(H30),4)))</f>
        <v>#REF!</v>
      </c>
      <c r="I30" s="64"/>
      <c r="J30" s="64" t="e">
        <f ca="1">INDIRECT(CONCATENATE("'",General!$C$10,"[",General!$C$11,"]User Defined Factors'!",ADDRESS(ROW(J30),COLUMN(J30),4)))</f>
        <v>#REF!</v>
      </c>
      <c r="K30" s="64"/>
      <c r="L30" s="64" t="e">
        <f ca="1">INDIRECT(CONCATENATE("'",General!$C$10,"[",General!$C$11,"]User Defined Factors'!",ADDRESS(ROW(L30),COLUMN(L30),4)))</f>
        <v>#REF!</v>
      </c>
      <c r="M30" s="64"/>
      <c r="N30" s="64" t="e">
        <f ca="1">INDIRECT(CONCATENATE("'",General!$C$10,"[",General!$C$11,"]User Defined Factors'!",ADDRESS(ROW(N30),COLUMN(N30),4)))</f>
        <v>#REF!</v>
      </c>
    </row>
    <row r="31" spans="1:14" x14ac:dyDescent="0.25">
      <c r="A31" s="65" t="e">
        <f ca="1">INDIRECT(CONCATENATE("'",General!$C$10,"[",General!$C$11,"]User Defined Factors'!",ADDRESS(ROW(A31),COLUMN(A31),4)))</f>
        <v>#REF!</v>
      </c>
      <c r="B31" s="64" t="e">
        <f ca="1">INDIRECT(CONCATENATE("'",General!$C$10,"[",General!$C$11,"]User Defined Factors'!",ADDRESS(ROW(B31),COLUMN(B31),4)))</f>
        <v>#REF!</v>
      </c>
      <c r="C31" s="64" t="e">
        <f ca="1">INDIRECT(CONCATENATE("'",General!$C$10,"[",General!$C$11,"]User Defined Factors'!",ADDRESS(ROW(C31),COLUMN(C31),4)))</f>
        <v>#REF!</v>
      </c>
      <c r="D31" s="64" t="e">
        <f ca="1">INDIRECT(CONCATENATE("'",General!$C$10,"[",General!$C$11,"]User Defined Factors'!",ADDRESS(ROW(D31),COLUMN(D31),4)))</f>
        <v>#REF!</v>
      </c>
      <c r="E31" s="64"/>
      <c r="F31" s="64" t="e">
        <f ca="1">INDIRECT(CONCATENATE("'",General!$C$10,"[",General!$C$11,"]User Defined Factors'!",ADDRESS(ROW(F31),COLUMN(F31),4)))</f>
        <v>#REF!</v>
      </c>
      <c r="G31" s="64"/>
      <c r="H31" s="64" t="e">
        <f ca="1">INDIRECT(CONCATENATE("'",General!$C$10,"[",General!$C$11,"]User Defined Factors'!",ADDRESS(ROW(H31),COLUMN(H31),4)))</f>
        <v>#REF!</v>
      </c>
      <c r="I31" s="64"/>
      <c r="J31" s="64" t="e">
        <f ca="1">INDIRECT(CONCATENATE("'",General!$C$10,"[",General!$C$11,"]User Defined Factors'!",ADDRESS(ROW(J31),COLUMN(J31),4)))</f>
        <v>#REF!</v>
      </c>
      <c r="K31" s="64"/>
      <c r="L31" s="64" t="e">
        <f ca="1">INDIRECT(CONCATENATE("'",General!$C$10,"[",General!$C$11,"]User Defined Factors'!",ADDRESS(ROW(L31),COLUMN(L31),4)))</f>
        <v>#REF!</v>
      </c>
      <c r="M31" s="64"/>
      <c r="N31" s="64" t="e">
        <f ca="1">INDIRECT(CONCATENATE("'",General!$C$10,"[",General!$C$11,"]User Defined Factors'!",ADDRESS(ROW(N31),COLUMN(N31),4)))</f>
        <v>#REF!</v>
      </c>
    </row>
    <row r="32" spans="1:14" x14ac:dyDescent="0.25">
      <c r="A32" s="65" t="e">
        <f ca="1">INDIRECT(CONCATENATE("'",General!$C$10,"[",General!$C$11,"]User Defined Factors'!",ADDRESS(ROW(A32),COLUMN(A32),4)))</f>
        <v>#REF!</v>
      </c>
      <c r="B32" s="64" t="e">
        <f ca="1">INDIRECT(CONCATENATE("'",General!$C$10,"[",General!$C$11,"]User Defined Factors'!",ADDRESS(ROW(B32),COLUMN(B32),4)))</f>
        <v>#REF!</v>
      </c>
      <c r="C32" s="64" t="e">
        <f ca="1">INDIRECT(CONCATENATE("'",General!$C$10,"[",General!$C$11,"]User Defined Factors'!",ADDRESS(ROW(C32),COLUMN(C32),4)))</f>
        <v>#REF!</v>
      </c>
      <c r="D32" s="64" t="e">
        <f ca="1">INDIRECT(CONCATENATE("'",General!$C$10,"[",General!$C$11,"]User Defined Factors'!",ADDRESS(ROW(D32),COLUMN(D32),4)))</f>
        <v>#REF!</v>
      </c>
      <c r="E32" s="64"/>
      <c r="F32" s="64" t="e">
        <f ca="1">INDIRECT(CONCATENATE("'",General!$C$10,"[",General!$C$11,"]User Defined Factors'!",ADDRESS(ROW(F32),COLUMN(F32),4)))</f>
        <v>#REF!</v>
      </c>
      <c r="G32" s="64"/>
      <c r="H32" s="64" t="e">
        <f ca="1">INDIRECT(CONCATENATE("'",General!$C$10,"[",General!$C$11,"]User Defined Factors'!",ADDRESS(ROW(H32),COLUMN(H32),4)))</f>
        <v>#REF!</v>
      </c>
      <c r="I32" s="64"/>
      <c r="J32" s="64" t="e">
        <f ca="1">INDIRECT(CONCATENATE("'",General!$C$10,"[",General!$C$11,"]User Defined Factors'!",ADDRESS(ROW(J32),COLUMN(J32),4)))</f>
        <v>#REF!</v>
      </c>
      <c r="K32" s="64"/>
      <c r="L32" s="64" t="e">
        <f ca="1">INDIRECT(CONCATENATE("'",General!$C$10,"[",General!$C$11,"]User Defined Factors'!",ADDRESS(ROW(L32),COLUMN(L32),4)))</f>
        <v>#REF!</v>
      </c>
      <c r="M32" s="64"/>
      <c r="N32" s="64" t="e">
        <f ca="1">INDIRECT(CONCATENATE("'",General!$C$10,"[",General!$C$11,"]User Defined Factors'!",ADDRESS(ROW(N32),COLUMN(N32),4)))</f>
        <v>#REF!</v>
      </c>
    </row>
    <row r="33" spans="1:14" x14ac:dyDescent="0.25">
      <c r="A33" s="65" t="e">
        <f ca="1">INDIRECT(CONCATENATE("'",General!$C$10,"[",General!$C$11,"]User Defined Factors'!",ADDRESS(ROW(A33),COLUMN(A33),4)))</f>
        <v>#REF!</v>
      </c>
      <c r="B33" s="64" t="e">
        <f ca="1">INDIRECT(CONCATENATE("'",General!$C$10,"[",General!$C$11,"]User Defined Factors'!",ADDRESS(ROW(B33),COLUMN(B33),4)))</f>
        <v>#REF!</v>
      </c>
      <c r="C33" s="64" t="e">
        <f ca="1">INDIRECT(CONCATENATE("'",General!$C$10,"[",General!$C$11,"]User Defined Factors'!",ADDRESS(ROW(C33),COLUMN(C33),4)))</f>
        <v>#REF!</v>
      </c>
      <c r="D33" s="64" t="e">
        <f ca="1">INDIRECT(CONCATENATE("'",General!$C$10,"[",General!$C$11,"]User Defined Factors'!",ADDRESS(ROW(D33),COLUMN(D33),4)))</f>
        <v>#REF!</v>
      </c>
      <c r="E33" s="64"/>
      <c r="F33" s="64" t="e">
        <f ca="1">INDIRECT(CONCATENATE("'",General!$C$10,"[",General!$C$11,"]User Defined Factors'!",ADDRESS(ROW(F33),COLUMN(F33),4)))</f>
        <v>#REF!</v>
      </c>
      <c r="G33" s="64"/>
      <c r="H33" s="64" t="e">
        <f ca="1">INDIRECT(CONCATENATE("'",General!$C$10,"[",General!$C$11,"]User Defined Factors'!",ADDRESS(ROW(H33),COLUMN(H33),4)))</f>
        <v>#REF!</v>
      </c>
      <c r="I33" s="64"/>
      <c r="J33" s="64" t="e">
        <f ca="1">INDIRECT(CONCATENATE("'",General!$C$10,"[",General!$C$11,"]User Defined Factors'!",ADDRESS(ROW(J33),COLUMN(J33),4)))</f>
        <v>#REF!</v>
      </c>
      <c r="K33" s="64"/>
      <c r="L33" s="64" t="e">
        <f ca="1">INDIRECT(CONCATENATE("'",General!$C$10,"[",General!$C$11,"]User Defined Factors'!",ADDRESS(ROW(L33),COLUMN(L33),4)))</f>
        <v>#REF!</v>
      </c>
      <c r="M33" s="64"/>
      <c r="N33" s="64" t="e">
        <f ca="1">INDIRECT(CONCATENATE("'",General!$C$10,"[",General!$C$11,"]User Defined Factors'!",ADDRESS(ROW(N33),COLUMN(N33),4)))</f>
        <v>#REF!</v>
      </c>
    </row>
    <row r="34" spans="1:14" x14ac:dyDescent="0.25">
      <c r="A34" s="65" t="e">
        <f ca="1">INDIRECT(CONCATENATE("'",General!$C$10,"[",General!$C$11,"]User Defined Factors'!",ADDRESS(ROW(A34),COLUMN(A34),4)))</f>
        <v>#REF!</v>
      </c>
      <c r="B34" s="64" t="e">
        <f ca="1">INDIRECT(CONCATENATE("'",General!$C$10,"[",General!$C$11,"]User Defined Factors'!",ADDRESS(ROW(B34),COLUMN(B34),4)))</f>
        <v>#REF!</v>
      </c>
      <c r="C34" s="64" t="e">
        <f ca="1">INDIRECT(CONCATENATE("'",General!$C$10,"[",General!$C$11,"]User Defined Factors'!",ADDRESS(ROW(C34),COLUMN(C34),4)))</f>
        <v>#REF!</v>
      </c>
      <c r="D34" s="64" t="e">
        <f ca="1">INDIRECT(CONCATENATE("'",General!$C$10,"[",General!$C$11,"]User Defined Factors'!",ADDRESS(ROW(D34),COLUMN(D34),4)))</f>
        <v>#REF!</v>
      </c>
      <c r="E34" s="64"/>
      <c r="F34" s="64" t="e">
        <f ca="1">INDIRECT(CONCATENATE("'",General!$C$10,"[",General!$C$11,"]User Defined Factors'!",ADDRESS(ROW(F34),COLUMN(F34),4)))</f>
        <v>#REF!</v>
      </c>
      <c r="G34" s="64"/>
      <c r="H34" s="64" t="e">
        <f ca="1">INDIRECT(CONCATENATE("'",General!$C$10,"[",General!$C$11,"]User Defined Factors'!",ADDRESS(ROW(H34),COLUMN(H34),4)))</f>
        <v>#REF!</v>
      </c>
      <c r="I34" s="64"/>
      <c r="J34" s="64" t="e">
        <f ca="1">INDIRECT(CONCATENATE("'",General!$C$10,"[",General!$C$11,"]User Defined Factors'!",ADDRESS(ROW(J34),COLUMN(J34),4)))</f>
        <v>#REF!</v>
      </c>
      <c r="K34" s="64"/>
      <c r="L34" s="64" t="e">
        <f ca="1">INDIRECT(CONCATENATE("'",General!$C$10,"[",General!$C$11,"]User Defined Factors'!",ADDRESS(ROW(L34),COLUMN(L34),4)))</f>
        <v>#REF!</v>
      </c>
      <c r="M34" s="64"/>
      <c r="N34" s="64" t="e">
        <f ca="1">INDIRECT(CONCATENATE("'",General!$C$10,"[",General!$C$11,"]User Defined Factors'!",ADDRESS(ROW(N34),COLUMN(N34),4)))</f>
        <v>#REF!</v>
      </c>
    </row>
    <row r="35" spans="1:14" x14ac:dyDescent="0.25">
      <c r="A35" s="65" t="e">
        <f ca="1">INDIRECT(CONCATENATE("'",General!$C$10,"[",General!$C$11,"]User Defined Factors'!",ADDRESS(ROW(A35),COLUMN(A35),4)))</f>
        <v>#REF!</v>
      </c>
      <c r="B35" s="64" t="e">
        <f ca="1">INDIRECT(CONCATENATE("'",General!$C$10,"[",General!$C$11,"]User Defined Factors'!",ADDRESS(ROW(B35),COLUMN(B35),4)))</f>
        <v>#REF!</v>
      </c>
      <c r="C35" s="64" t="e">
        <f ca="1">INDIRECT(CONCATENATE("'",General!$C$10,"[",General!$C$11,"]User Defined Factors'!",ADDRESS(ROW(C35),COLUMN(C35),4)))</f>
        <v>#REF!</v>
      </c>
      <c r="D35" s="64" t="e">
        <f ca="1">INDIRECT(CONCATENATE("'",General!$C$10,"[",General!$C$11,"]User Defined Factors'!",ADDRESS(ROW(D35),COLUMN(D35),4)))</f>
        <v>#REF!</v>
      </c>
      <c r="E35" s="64"/>
      <c r="F35" s="64" t="e">
        <f ca="1">INDIRECT(CONCATENATE("'",General!$C$10,"[",General!$C$11,"]User Defined Factors'!",ADDRESS(ROW(F35),COLUMN(F35),4)))</f>
        <v>#REF!</v>
      </c>
      <c r="G35" s="64"/>
      <c r="H35" s="64" t="e">
        <f ca="1">INDIRECT(CONCATENATE("'",General!$C$10,"[",General!$C$11,"]User Defined Factors'!",ADDRESS(ROW(H35),COLUMN(H35),4)))</f>
        <v>#REF!</v>
      </c>
      <c r="I35" s="64"/>
      <c r="J35" s="64" t="e">
        <f ca="1">INDIRECT(CONCATENATE("'",General!$C$10,"[",General!$C$11,"]User Defined Factors'!",ADDRESS(ROW(J35),COLUMN(J35),4)))</f>
        <v>#REF!</v>
      </c>
      <c r="K35" s="64"/>
      <c r="L35" s="64" t="e">
        <f ca="1">INDIRECT(CONCATENATE("'",General!$C$10,"[",General!$C$11,"]User Defined Factors'!",ADDRESS(ROW(L35),COLUMN(L35),4)))</f>
        <v>#REF!</v>
      </c>
      <c r="M35" s="64"/>
      <c r="N35" s="64" t="e">
        <f ca="1">INDIRECT(CONCATENATE("'",General!$C$10,"[",General!$C$11,"]User Defined Factors'!",ADDRESS(ROW(N35),COLUMN(N35),4)))</f>
        <v>#REF!</v>
      </c>
    </row>
    <row r="36" spans="1:14" x14ac:dyDescent="0.25">
      <c r="A36" s="65" t="e">
        <f ca="1">INDIRECT(CONCATENATE("'",General!$C$10,"[",General!$C$11,"]User Defined Factors'!",ADDRESS(ROW(A36),COLUMN(A36),4)))</f>
        <v>#REF!</v>
      </c>
      <c r="B36" s="64" t="e">
        <f ca="1">INDIRECT(CONCATENATE("'",General!$C$10,"[",General!$C$11,"]User Defined Factors'!",ADDRESS(ROW(B36),COLUMN(B36),4)))</f>
        <v>#REF!</v>
      </c>
      <c r="C36" s="64" t="e">
        <f ca="1">INDIRECT(CONCATENATE("'",General!$C$10,"[",General!$C$11,"]User Defined Factors'!",ADDRESS(ROW(C36),COLUMN(C36),4)))</f>
        <v>#REF!</v>
      </c>
      <c r="D36" s="64" t="e">
        <f ca="1">INDIRECT(CONCATENATE("'",General!$C$10,"[",General!$C$11,"]User Defined Factors'!",ADDRESS(ROW(D36),COLUMN(D36),4)))</f>
        <v>#REF!</v>
      </c>
      <c r="E36" s="64"/>
      <c r="F36" s="64" t="e">
        <f ca="1">INDIRECT(CONCATENATE("'",General!$C$10,"[",General!$C$11,"]User Defined Factors'!",ADDRESS(ROW(F36),COLUMN(F36),4)))</f>
        <v>#REF!</v>
      </c>
      <c r="G36" s="64"/>
      <c r="H36" s="64" t="e">
        <f ca="1">INDIRECT(CONCATENATE("'",General!$C$10,"[",General!$C$11,"]User Defined Factors'!",ADDRESS(ROW(H36),COLUMN(H36),4)))</f>
        <v>#REF!</v>
      </c>
      <c r="I36" s="64"/>
      <c r="J36" s="64" t="e">
        <f ca="1">INDIRECT(CONCATENATE("'",General!$C$10,"[",General!$C$11,"]User Defined Factors'!",ADDRESS(ROW(J36),COLUMN(J36),4)))</f>
        <v>#REF!</v>
      </c>
      <c r="K36" s="64"/>
      <c r="L36" s="64" t="e">
        <f ca="1">INDIRECT(CONCATENATE("'",General!$C$10,"[",General!$C$11,"]User Defined Factors'!",ADDRESS(ROW(L36),COLUMN(L36),4)))</f>
        <v>#REF!</v>
      </c>
      <c r="M36" s="64"/>
      <c r="N36" s="64" t="e">
        <f ca="1">INDIRECT(CONCATENATE("'",General!$C$10,"[",General!$C$11,"]User Defined Factors'!",ADDRESS(ROW(N36),COLUMN(N36),4)))</f>
        <v>#REF!</v>
      </c>
    </row>
    <row r="37" spans="1:14" x14ac:dyDescent="0.25">
      <c r="A37" s="65" t="e">
        <f ca="1">INDIRECT(CONCATENATE("'",General!$C$10,"[",General!$C$11,"]User Defined Factors'!",ADDRESS(ROW(A37),COLUMN(A37),4)))</f>
        <v>#REF!</v>
      </c>
      <c r="B37" s="64" t="e">
        <f ca="1">INDIRECT(CONCATENATE("'",General!$C$10,"[",General!$C$11,"]User Defined Factors'!",ADDRESS(ROW(B37),COLUMN(B37),4)))</f>
        <v>#REF!</v>
      </c>
      <c r="C37" s="64" t="e">
        <f ca="1">INDIRECT(CONCATENATE("'",General!$C$10,"[",General!$C$11,"]User Defined Factors'!",ADDRESS(ROW(C37),COLUMN(C37),4)))</f>
        <v>#REF!</v>
      </c>
      <c r="D37" s="64" t="e">
        <f ca="1">INDIRECT(CONCATENATE("'",General!$C$10,"[",General!$C$11,"]User Defined Factors'!",ADDRESS(ROW(D37),COLUMN(D37),4)))</f>
        <v>#REF!</v>
      </c>
      <c r="E37" s="64"/>
      <c r="F37" s="64" t="e">
        <f ca="1">INDIRECT(CONCATENATE("'",General!$C$10,"[",General!$C$11,"]User Defined Factors'!",ADDRESS(ROW(F37),COLUMN(F37),4)))</f>
        <v>#REF!</v>
      </c>
      <c r="G37" s="64"/>
      <c r="H37" s="64" t="e">
        <f ca="1">INDIRECT(CONCATENATE("'",General!$C$10,"[",General!$C$11,"]User Defined Factors'!",ADDRESS(ROW(H37),COLUMN(H37),4)))</f>
        <v>#REF!</v>
      </c>
      <c r="I37" s="64"/>
      <c r="J37" s="64" t="e">
        <f ca="1">INDIRECT(CONCATENATE("'",General!$C$10,"[",General!$C$11,"]User Defined Factors'!",ADDRESS(ROW(J37),COLUMN(J37),4)))</f>
        <v>#REF!</v>
      </c>
      <c r="K37" s="64"/>
      <c r="L37" s="64" t="e">
        <f ca="1">INDIRECT(CONCATENATE("'",General!$C$10,"[",General!$C$11,"]User Defined Factors'!",ADDRESS(ROW(L37),COLUMN(L37),4)))</f>
        <v>#REF!</v>
      </c>
      <c r="M37" s="64"/>
      <c r="N37" s="64" t="e">
        <f ca="1">INDIRECT(CONCATENATE("'",General!$C$10,"[",General!$C$11,"]User Defined Factors'!",ADDRESS(ROW(N37),COLUMN(N37),4)))</f>
        <v>#REF!</v>
      </c>
    </row>
    <row r="38" spans="1:14" x14ac:dyDescent="0.25">
      <c r="A38" s="65" t="e">
        <f ca="1">INDIRECT(CONCATENATE("'",General!$C$10,"[",General!$C$11,"]User Defined Factors'!",ADDRESS(ROW(A38),COLUMN(A38),4)))</f>
        <v>#REF!</v>
      </c>
      <c r="B38" s="64" t="e">
        <f ca="1">INDIRECT(CONCATENATE("'",General!$C$10,"[",General!$C$11,"]User Defined Factors'!",ADDRESS(ROW(B38),COLUMN(B38),4)))</f>
        <v>#REF!</v>
      </c>
      <c r="C38" s="64" t="e">
        <f ca="1">INDIRECT(CONCATENATE("'",General!$C$10,"[",General!$C$11,"]User Defined Factors'!",ADDRESS(ROW(C38),COLUMN(C38),4)))</f>
        <v>#REF!</v>
      </c>
      <c r="D38" s="64" t="e">
        <f ca="1">INDIRECT(CONCATENATE("'",General!$C$10,"[",General!$C$11,"]User Defined Factors'!",ADDRESS(ROW(D38),COLUMN(D38),4)))</f>
        <v>#REF!</v>
      </c>
      <c r="E38" s="64"/>
      <c r="F38" s="64" t="e">
        <f ca="1">INDIRECT(CONCATENATE("'",General!$C$10,"[",General!$C$11,"]User Defined Factors'!",ADDRESS(ROW(F38),COLUMN(F38),4)))</f>
        <v>#REF!</v>
      </c>
      <c r="G38" s="64"/>
      <c r="H38" s="64" t="e">
        <f ca="1">INDIRECT(CONCATENATE("'",General!$C$10,"[",General!$C$11,"]User Defined Factors'!",ADDRESS(ROW(H38),COLUMN(H38),4)))</f>
        <v>#REF!</v>
      </c>
      <c r="I38" s="64"/>
      <c r="J38" s="64" t="e">
        <f ca="1">INDIRECT(CONCATENATE("'",General!$C$10,"[",General!$C$11,"]User Defined Factors'!",ADDRESS(ROW(J38),COLUMN(J38),4)))</f>
        <v>#REF!</v>
      </c>
      <c r="K38" s="64"/>
      <c r="L38" s="64" t="e">
        <f ca="1">INDIRECT(CONCATENATE("'",General!$C$10,"[",General!$C$11,"]User Defined Factors'!",ADDRESS(ROW(L38),COLUMN(L38),4)))</f>
        <v>#REF!</v>
      </c>
      <c r="M38" s="64"/>
      <c r="N38" s="64" t="e">
        <f ca="1">INDIRECT(CONCATENATE("'",General!$C$10,"[",General!$C$11,"]User Defined Factors'!",ADDRESS(ROW(N38),COLUMN(N38),4)))</f>
        <v>#REF!</v>
      </c>
    </row>
    <row r="39" spans="1:14" ht="28.7" customHeight="1" x14ac:dyDescent="0.25">
      <c r="A39" s="307" t="e">
        <f ca="1">INDIRECT(CONCATENATE("'",General!$C$10,"[",General!$C$11,"]User Defined Factors'!",ADDRESS(ROW(A39),COLUMN(A39),4)))</f>
        <v>#REF!</v>
      </c>
      <c r="B39" s="308" t="e">
        <f ca="1">INDIRECT(CONCATENATE("'",General!$C$10,"[",General!$C$11,"]User Defined Factors'!",ADDRESS(ROW(B39),COLUMN(B39),4)))</f>
        <v>#REF!</v>
      </c>
      <c r="C39" s="308" t="e">
        <f ca="1">INDIRECT(CONCATENATE("'",General!$C$10,"[",General!$C$11,"]User Defined Factors'!",ADDRESS(ROW(C39),COLUMN(C39),4)))</f>
        <v>#REF!</v>
      </c>
      <c r="D39" s="308" t="e">
        <f ca="1">INDIRECT(CONCATENATE("'",General!$C$10,"[",General!$C$11,"]User Defined Factors'!",ADDRESS(ROW(D39),COLUMN(D39),4)))</f>
        <v>#REF!</v>
      </c>
      <c r="E39" s="308"/>
      <c r="F39" s="308" t="e">
        <f ca="1">INDIRECT(CONCATENATE("'",General!$C$10,"[",General!$C$11,"]User Defined Factors'!",ADDRESS(ROW(F39),COLUMN(F39),4)))</f>
        <v>#REF!</v>
      </c>
      <c r="G39" s="308"/>
      <c r="H39" s="308" t="e">
        <f ca="1">INDIRECT(CONCATENATE("'",General!$C$10,"[",General!$C$11,"]User Defined Factors'!",ADDRESS(ROW(H39),COLUMN(H39),4)))</f>
        <v>#REF!</v>
      </c>
      <c r="I39" s="308"/>
      <c r="J39" s="308" t="e">
        <f ca="1">INDIRECT(CONCATENATE("'",General!$C$10,"[",General!$C$11,"]User Defined Factors'!",ADDRESS(ROW(J39),COLUMN(J39),4)))</f>
        <v>#REF!</v>
      </c>
      <c r="K39" s="308"/>
      <c r="L39" s="308" t="e">
        <f ca="1">INDIRECT(CONCATENATE("'",General!$C$10,"[",General!$C$11,"]User Defined Factors'!",ADDRESS(ROW(L39),COLUMN(L39),4)))</f>
        <v>#REF!</v>
      </c>
      <c r="M39" s="308"/>
      <c r="N39" s="308" t="e">
        <f ca="1">INDIRECT(CONCATENATE("'",General!$C$10,"[",General!$C$11,"]User Defined Factors'!",ADDRESS(ROW(N39),COLUMN(N39),4)))</f>
        <v>#REF!</v>
      </c>
    </row>
    <row r="40" spans="1:14" x14ac:dyDescent="0.25">
      <c r="A40" s="65" t="e">
        <f ca="1">INDIRECT(CONCATENATE("'",General!$C$10,"[",General!$C$11,"]User Defined Factors'!",ADDRESS(ROW(A40),COLUMN(A40),4)))</f>
        <v>#REF!</v>
      </c>
      <c r="B40" s="64" t="e">
        <f ca="1">INDIRECT(CONCATENATE("'",General!$C$10,"[",General!$C$11,"]User Defined Factors'!",ADDRESS(ROW(B40),COLUMN(B40),4)))</f>
        <v>#REF!</v>
      </c>
      <c r="C40" s="64" t="e">
        <f ca="1">INDIRECT(CONCATENATE("'",General!$C$10,"[",General!$C$11,"]User Defined Factors'!",ADDRESS(ROW(C40),COLUMN(C40),4)))</f>
        <v>#REF!</v>
      </c>
      <c r="D40" s="64" t="e">
        <f ca="1">INDIRECT(CONCATENATE("'",General!$C$10,"[",General!$C$11,"]User Defined Factors'!",ADDRESS(ROW(D40),COLUMN(D40),4)))</f>
        <v>#REF!</v>
      </c>
      <c r="E40" s="64"/>
      <c r="F40" s="64" t="e">
        <f ca="1">INDIRECT(CONCATENATE("'",General!$C$10,"[",General!$C$11,"]User Defined Factors'!",ADDRESS(ROW(F40),COLUMN(F40),4)))</f>
        <v>#REF!</v>
      </c>
      <c r="G40" s="64"/>
      <c r="H40" s="64" t="e">
        <f ca="1">INDIRECT(CONCATENATE("'",General!$C$10,"[",General!$C$11,"]User Defined Factors'!",ADDRESS(ROW(H40),COLUMN(H40),4)))</f>
        <v>#REF!</v>
      </c>
      <c r="I40" s="64"/>
      <c r="J40" s="64" t="e">
        <f ca="1">INDIRECT(CONCATENATE("'",General!$C$10,"[",General!$C$11,"]User Defined Factors'!",ADDRESS(ROW(J40),COLUMN(J40),4)))</f>
        <v>#REF!</v>
      </c>
      <c r="K40" s="64"/>
      <c r="L40" s="64" t="e">
        <f ca="1">INDIRECT(CONCATENATE("'",General!$C$10,"[",General!$C$11,"]User Defined Factors'!",ADDRESS(ROW(L40),COLUMN(L40),4)))</f>
        <v>#REF!</v>
      </c>
      <c r="M40" s="64"/>
      <c r="N40" s="64" t="e">
        <f ca="1">INDIRECT(CONCATENATE("'",General!$C$10,"[",General!$C$11,"]User Defined Factors'!",ADDRESS(ROW(N40),COLUMN(N40),4)))</f>
        <v>#REF!</v>
      </c>
    </row>
    <row r="41" spans="1:14" x14ac:dyDescent="0.25">
      <c r="A41" s="65" t="e">
        <f ca="1">INDIRECT(CONCATENATE("'",General!$C$10,"[",General!$C$11,"]User Defined Factors'!",ADDRESS(ROW(A41),COLUMN(A41),4)))</f>
        <v>#REF!</v>
      </c>
      <c r="B41" s="64" t="e">
        <f ca="1">INDIRECT(CONCATENATE("'",General!$C$10,"[",General!$C$11,"]User Defined Factors'!",ADDRESS(ROW(B41),COLUMN(B41),4)))</f>
        <v>#REF!</v>
      </c>
      <c r="C41" s="64" t="e">
        <f ca="1">INDIRECT(CONCATENATE("'",General!$C$10,"[",General!$C$11,"]User Defined Factors'!",ADDRESS(ROW(C41),COLUMN(C41),4)))</f>
        <v>#REF!</v>
      </c>
      <c r="D41" s="64" t="e">
        <f ca="1">INDIRECT(CONCATENATE("'",General!$C$10,"[",General!$C$11,"]User Defined Factors'!",ADDRESS(ROW(D41),COLUMN(D41),4)))</f>
        <v>#REF!</v>
      </c>
      <c r="E41" s="64"/>
      <c r="F41" s="64" t="e">
        <f ca="1">INDIRECT(CONCATENATE("'",General!$C$10,"[",General!$C$11,"]User Defined Factors'!",ADDRESS(ROW(F41),COLUMN(F41),4)))</f>
        <v>#REF!</v>
      </c>
      <c r="G41" s="64"/>
      <c r="H41" s="64" t="e">
        <f ca="1">INDIRECT(CONCATENATE("'",General!$C$10,"[",General!$C$11,"]User Defined Factors'!",ADDRESS(ROW(H41),COLUMN(H41),4)))</f>
        <v>#REF!</v>
      </c>
      <c r="I41" s="64"/>
      <c r="J41" s="64" t="e">
        <f ca="1">INDIRECT(CONCATENATE("'",General!$C$10,"[",General!$C$11,"]User Defined Factors'!",ADDRESS(ROW(J41),COLUMN(J41),4)))</f>
        <v>#REF!</v>
      </c>
      <c r="K41" s="64"/>
      <c r="L41" s="64" t="e">
        <f ca="1">INDIRECT(CONCATENATE("'",General!$C$10,"[",General!$C$11,"]User Defined Factors'!",ADDRESS(ROW(L41),COLUMN(L41),4)))</f>
        <v>#REF!</v>
      </c>
      <c r="M41" s="64"/>
      <c r="N41" s="64" t="e">
        <f ca="1">INDIRECT(CONCATENATE("'",General!$C$10,"[",General!$C$11,"]User Defined Factors'!",ADDRESS(ROW(N41),COLUMN(N41),4)))</f>
        <v>#REF!</v>
      </c>
    </row>
    <row r="42" spans="1:14" x14ac:dyDescent="0.25">
      <c r="A42" s="65" t="e">
        <f ca="1">INDIRECT(CONCATENATE("'",General!$C$10,"[",General!$C$11,"]User Defined Factors'!",ADDRESS(ROW(A42),COLUMN(A42),4)))</f>
        <v>#REF!</v>
      </c>
      <c r="B42" s="64" t="e">
        <f ca="1">INDIRECT(CONCATENATE("'",General!$C$10,"[",General!$C$11,"]User Defined Factors'!",ADDRESS(ROW(B42),COLUMN(B42),4)))</f>
        <v>#REF!</v>
      </c>
      <c r="C42" s="64" t="e">
        <f ca="1">INDIRECT(CONCATENATE("'",General!$C$10,"[",General!$C$11,"]User Defined Factors'!",ADDRESS(ROW(C42),COLUMN(C42),4)))</f>
        <v>#REF!</v>
      </c>
      <c r="D42" s="64" t="e">
        <f ca="1">INDIRECT(CONCATENATE("'",General!$C$10,"[",General!$C$11,"]User Defined Factors'!",ADDRESS(ROW(D42),COLUMN(D42),4)))</f>
        <v>#REF!</v>
      </c>
      <c r="E42" s="64"/>
      <c r="F42" s="64" t="e">
        <f ca="1">INDIRECT(CONCATENATE("'",General!$C$10,"[",General!$C$11,"]User Defined Factors'!",ADDRESS(ROW(F42),COLUMN(F42),4)))</f>
        <v>#REF!</v>
      </c>
      <c r="G42" s="64"/>
      <c r="H42" s="64" t="e">
        <f ca="1">INDIRECT(CONCATENATE("'",General!$C$10,"[",General!$C$11,"]User Defined Factors'!",ADDRESS(ROW(H42),COLUMN(H42),4)))</f>
        <v>#REF!</v>
      </c>
      <c r="I42" s="64"/>
      <c r="J42" s="64" t="e">
        <f ca="1">INDIRECT(CONCATENATE("'",General!$C$10,"[",General!$C$11,"]User Defined Factors'!",ADDRESS(ROW(J42),COLUMN(J42),4)))</f>
        <v>#REF!</v>
      </c>
      <c r="K42" s="64"/>
      <c r="L42" s="64" t="e">
        <f ca="1">INDIRECT(CONCATENATE("'",General!$C$10,"[",General!$C$11,"]User Defined Factors'!",ADDRESS(ROW(L42),COLUMN(L42),4)))</f>
        <v>#REF!</v>
      </c>
      <c r="M42" s="64"/>
      <c r="N42" s="64" t="e">
        <f ca="1">INDIRECT(CONCATENATE("'",General!$C$10,"[",General!$C$11,"]User Defined Factors'!",ADDRESS(ROW(N42),COLUMN(N42),4)))</f>
        <v>#REF!</v>
      </c>
    </row>
    <row r="43" spans="1:14" x14ac:dyDescent="0.25">
      <c r="A43" s="65" t="e">
        <f ca="1">INDIRECT(CONCATENATE("'",General!$C$10,"[",General!$C$11,"]User Defined Factors'!",ADDRESS(ROW(A43),COLUMN(A43),4)))</f>
        <v>#REF!</v>
      </c>
      <c r="B43" s="64" t="e">
        <f ca="1">INDIRECT(CONCATENATE("'",General!$C$10,"[",General!$C$11,"]User Defined Factors'!",ADDRESS(ROW(B43),COLUMN(B43),4)))</f>
        <v>#REF!</v>
      </c>
      <c r="C43" s="64" t="e">
        <f ca="1">INDIRECT(CONCATENATE("'",General!$C$10,"[",General!$C$11,"]User Defined Factors'!",ADDRESS(ROW(C43),COLUMN(C43),4)))</f>
        <v>#REF!</v>
      </c>
      <c r="D43" s="64" t="e">
        <f ca="1">INDIRECT(CONCATENATE("'",General!$C$10,"[",General!$C$11,"]User Defined Factors'!",ADDRESS(ROW(D43),COLUMN(D43),4)))</f>
        <v>#REF!</v>
      </c>
      <c r="E43" s="64"/>
      <c r="F43" s="64" t="e">
        <f ca="1">INDIRECT(CONCATENATE("'",General!$C$10,"[",General!$C$11,"]User Defined Factors'!",ADDRESS(ROW(F43),COLUMN(F43),4)))</f>
        <v>#REF!</v>
      </c>
      <c r="G43" s="64"/>
      <c r="H43" s="64" t="e">
        <f ca="1">INDIRECT(CONCATENATE("'",General!$C$10,"[",General!$C$11,"]User Defined Factors'!",ADDRESS(ROW(H43),COLUMN(H43),4)))</f>
        <v>#REF!</v>
      </c>
      <c r="I43" s="64"/>
      <c r="J43" s="64" t="e">
        <f ca="1">INDIRECT(CONCATENATE("'",General!$C$10,"[",General!$C$11,"]User Defined Factors'!",ADDRESS(ROW(J43),COLUMN(J43),4)))</f>
        <v>#REF!</v>
      </c>
      <c r="K43" s="64"/>
      <c r="L43" s="64" t="e">
        <f ca="1">INDIRECT(CONCATENATE("'",General!$C$10,"[",General!$C$11,"]User Defined Factors'!",ADDRESS(ROW(L43),COLUMN(L43),4)))</f>
        <v>#REF!</v>
      </c>
      <c r="M43" s="64"/>
      <c r="N43" s="64" t="e">
        <f ca="1">INDIRECT(CONCATENATE("'",General!$C$10,"[",General!$C$11,"]User Defined Factors'!",ADDRESS(ROW(N43),COLUMN(N43),4)))</f>
        <v>#REF!</v>
      </c>
    </row>
    <row r="44" spans="1:14" x14ac:dyDescent="0.25">
      <c r="A44" s="65" t="e">
        <f ca="1">INDIRECT(CONCATENATE("'",General!$C$10,"[",General!$C$11,"]User Defined Factors'!",ADDRESS(ROW(A44),COLUMN(A44),4)))</f>
        <v>#REF!</v>
      </c>
      <c r="B44" s="64" t="e">
        <f ca="1">INDIRECT(CONCATENATE("'",General!$C$10,"[",General!$C$11,"]User Defined Factors'!",ADDRESS(ROW(B44),COLUMN(B44),4)))</f>
        <v>#REF!</v>
      </c>
      <c r="C44" s="64" t="e">
        <f ca="1">INDIRECT(CONCATENATE("'",General!$C$10,"[",General!$C$11,"]User Defined Factors'!",ADDRESS(ROW(C44),COLUMN(C44),4)))</f>
        <v>#REF!</v>
      </c>
      <c r="D44" s="64" t="e">
        <f ca="1">INDIRECT(CONCATENATE("'",General!$C$10,"[",General!$C$11,"]User Defined Factors'!",ADDRESS(ROW(D44),COLUMN(D44),4)))</f>
        <v>#REF!</v>
      </c>
      <c r="E44" s="64"/>
      <c r="F44" s="64" t="e">
        <f ca="1">INDIRECT(CONCATENATE("'",General!$C$10,"[",General!$C$11,"]User Defined Factors'!",ADDRESS(ROW(F44),COLUMN(F44),4)))</f>
        <v>#REF!</v>
      </c>
      <c r="G44" s="64"/>
      <c r="H44" s="64" t="e">
        <f ca="1">INDIRECT(CONCATENATE("'",General!$C$10,"[",General!$C$11,"]User Defined Factors'!",ADDRESS(ROW(H44),COLUMN(H44),4)))</f>
        <v>#REF!</v>
      </c>
      <c r="I44" s="64"/>
      <c r="J44" s="64" t="e">
        <f ca="1">INDIRECT(CONCATENATE("'",General!$C$10,"[",General!$C$11,"]User Defined Factors'!",ADDRESS(ROW(J44),COLUMN(J44),4)))</f>
        <v>#REF!</v>
      </c>
      <c r="K44" s="64"/>
      <c r="L44" s="64" t="e">
        <f ca="1">INDIRECT(CONCATENATE("'",General!$C$10,"[",General!$C$11,"]User Defined Factors'!",ADDRESS(ROW(L44),COLUMN(L44),4)))</f>
        <v>#REF!</v>
      </c>
      <c r="M44" s="64"/>
      <c r="N44" s="64" t="e">
        <f ca="1">INDIRECT(CONCATENATE("'",General!$C$10,"[",General!$C$11,"]User Defined Factors'!",ADDRESS(ROW(N44),COLUMN(N44),4)))</f>
        <v>#REF!</v>
      </c>
    </row>
    <row r="45" spans="1:14" x14ac:dyDescent="0.25">
      <c r="A45" s="65" t="e">
        <f ca="1">INDIRECT(CONCATENATE("'",General!$C$10,"[",General!$C$11,"]User Defined Factors'!",ADDRESS(ROW(A45),COLUMN(A45),4)))</f>
        <v>#REF!</v>
      </c>
      <c r="B45" s="64" t="e">
        <f ca="1">INDIRECT(CONCATENATE("'",General!$C$10,"[",General!$C$11,"]User Defined Factors'!",ADDRESS(ROW(B45),COLUMN(B45),4)))</f>
        <v>#REF!</v>
      </c>
      <c r="C45" s="64" t="e">
        <f ca="1">INDIRECT(CONCATENATE("'",General!$C$10,"[",General!$C$11,"]User Defined Factors'!",ADDRESS(ROW(C45),COLUMN(C45),4)))</f>
        <v>#REF!</v>
      </c>
      <c r="D45" s="64" t="e">
        <f ca="1">INDIRECT(CONCATENATE("'",General!$C$10,"[",General!$C$11,"]User Defined Factors'!",ADDRESS(ROW(D45),COLUMN(D45),4)))</f>
        <v>#REF!</v>
      </c>
      <c r="E45" s="64"/>
      <c r="F45" s="64" t="e">
        <f ca="1">INDIRECT(CONCATENATE("'",General!$C$10,"[",General!$C$11,"]User Defined Factors'!",ADDRESS(ROW(F45),COLUMN(F45),4)))</f>
        <v>#REF!</v>
      </c>
      <c r="G45" s="64"/>
      <c r="H45" s="64" t="e">
        <f ca="1">INDIRECT(CONCATENATE("'",General!$C$10,"[",General!$C$11,"]User Defined Factors'!",ADDRESS(ROW(H45),COLUMN(H45),4)))</f>
        <v>#REF!</v>
      </c>
      <c r="I45" s="64"/>
      <c r="J45" s="64" t="e">
        <f ca="1">INDIRECT(CONCATENATE("'",General!$C$10,"[",General!$C$11,"]User Defined Factors'!",ADDRESS(ROW(J45),COLUMN(J45),4)))</f>
        <v>#REF!</v>
      </c>
      <c r="K45" s="64"/>
      <c r="L45" s="64" t="e">
        <f ca="1">INDIRECT(CONCATENATE("'",General!$C$10,"[",General!$C$11,"]User Defined Factors'!",ADDRESS(ROW(L45),COLUMN(L45),4)))</f>
        <v>#REF!</v>
      </c>
      <c r="M45" s="64"/>
      <c r="N45" s="64" t="e">
        <f ca="1">INDIRECT(CONCATENATE("'",General!$C$10,"[",General!$C$11,"]User Defined Factors'!",ADDRESS(ROW(N45),COLUMN(N45),4)))</f>
        <v>#REF!</v>
      </c>
    </row>
    <row r="46" spans="1:14" x14ac:dyDescent="0.25">
      <c r="A46" s="65" t="e">
        <f ca="1">INDIRECT(CONCATENATE("'",General!$C$10,"[",General!$C$11,"]User Defined Factors'!",ADDRESS(ROW(A46),COLUMN(A46),4)))</f>
        <v>#REF!</v>
      </c>
      <c r="B46" s="64" t="e">
        <f ca="1">INDIRECT(CONCATENATE("'",General!$C$10,"[",General!$C$11,"]User Defined Factors'!",ADDRESS(ROW(B46),COLUMN(B46),4)))</f>
        <v>#REF!</v>
      </c>
      <c r="C46" s="64" t="e">
        <f ca="1">INDIRECT(CONCATENATE("'",General!$C$10,"[",General!$C$11,"]User Defined Factors'!",ADDRESS(ROW(C46),COLUMN(C46),4)))</f>
        <v>#REF!</v>
      </c>
      <c r="D46" s="64" t="e">
        <f ca="1">INDIRECT(CONCATENATE("'",General!$C$10,"[",General!$C$11,"]User Defined Factors'!",ADDRESS(ROW(D46),COLUMN(D46),4)))</f>
        <v>#REF!</v>
      </c>
      <c r="E46" s="64"/>
      <c r="F46" s="64" t="e">
        <f ca="1">INDIRECT(CONCATENATE("'",General!$C$10,"[",General!$C$11,"]User Defined Factors'!",ADDRESS(ROW(F46),COLUMN(F46),4)))</f>
        <v>#REF!</v>
      </c>
      <c r="G46" s="64"/>
      <c r="H46" s="64" t="e">
        <f ca="1">INDIRECT(CONCATENATE("'",General!$C$10,"[",General!$C$11,"]User Defined Factors'!",ADDRESS(ROW(H46),COLUMN(H46),4)))</f>
        <v>#REF!</v>
      </c>
      <c r="I46" s="64"/>
      <c r="J46" s="64" t="e">
        <f ca="1">INDIRECT(CONCATENATE("'",General!$C$10,"[",General!$C$11,"]User Defined Factors'!",ADDRESS(ROW(J46),COLUMN(J46),4)))</f>
        <v>#REF!</v>
      </c>
      <c r="K46" s="64"/>
      <c r="L46" s="64" t="e">
        <f ca="1">INDIRECT(CONCATENATE("'",General!$C$10,"[",General!$C$11,"]User Defined Factors'!",ADDRESS(ROW(L46),COLUMN(L46),4)))</f>
        <v>#REF!</v>
      </c>
      <c r="M46" s="64"/>
      <c r="N46" s="64" t="e">
        <f ca="1">INDIRECT(CONCATENATE("'",General!$C$10,"[",General!$C$11,"]User Defined Factors'!",ADDRESS(ROW(N46),COLUMN(N46),4)))</f>
        <v>#REF!</v>
      </c>
    </row>
    <row r="47" spans="1:14" x14ac:dyDescent="0.25">
      <c r="A47" s="65" t="e">
        <f ca="1">INDIRECT(CONCATENATE("'",General!$C$10,"[",General!$C$11,"]User Defined Factors'!",ADDRESS(ROW(A47),COLUMN(A47),4)))</f>
        <v>#REF!</v>
      </c>
      <c r="B47" s="64" t="e">
        <f ca="1">INDIRECT(CONCATENATE("'",General!$C$10,"[",General!$C$11,"]User Defined Factors'!",ADDRESS(ROW(B47),COLUMN(B47),4)))</f>
        <v>#REF!</v>
      </c>
      <c r="C47" s="64" t="e">
        <f ca="1">INDIRECT(CONCATENATE("'",General!$C$10,"[",General!$C$11,"]User Defined Factors'!",ADDRESS(ROW(C47),COLUMN(C47),4)))</f>
        <v>#REF!</v>
      </c>
      <c r="D47" s="64" t="e">
        <f ca="1">INDIRECT(CONCATENATE("'",General!$C$10,"[",General!$C$11,"]User Defined Factors'!",ADDRESS(ROW(D47),COLUMN(D47),4)))</f>
        <v>#REF!</v>
      </c>
      <c r="E47" s="64"/>
      <c r="F47" s="64" t="e">
        <f ca="1">INDIRECT(CONCATENATE("'",General!$C$10,"[",General!$C$11,"]User Defined Factors'!",ADDRESS(ROW(F47),COLUMN(F47),4)))</f>
        <v>#REF!</v>
      </c>
      <c r="G47" s="64"/>
      <c r="H47" s="64" t="e">
        <f ca="1">INDIRECT(CONCATENATE("'",General!$C$10,"[",General!$C$11,"]User Defined Factors'!",ADDRESS(ROW(H47),COLUMN(H47),4)))</f>
        <v>#REF!</v>
      </c>
      <c r="I47" s="64"/>
      <c r="J47" s="64" t="e">
        <f ca="1">INDIRECT(CONCATENATE("'",General!$C$10,"[",General!$C$11,"]User Defined Factors'!",ADDRESS(ROW(J47),COLUMN(J47),4)))</f>
        <v>#REF!</v>
      </c>
      <c r="K47" s="64"/>
      <c r="L47" s="64" t="e">
        <f ca="1">INDIRECT(CONCATENATE("'",General!$C$10,"[",General!$C$11,"]User Defined Factors'!",ADDRESS(ROW(L47),COLUMN(L47),4)))</f>
        <v>#REF!</v>
      </c>
      <c r="M47" s="64"/>
      <c r="N47" s="64" t="e">
        <f ca="1">INDIRECT(CONCATENATE("'",General!$C$10,"[",General!$C$11,"]User Defined Factors'!",ADDRESS(ROW(N47),COLUMN(N47),4)))</f>
        <v>#REF!</v>
      </c>
    </row>
    <row r="48" spans="1:14" x14ac:dyDescent="0.25">
      <c r="A48" s="65" t="e">
        <f ca="1">INDIRECT(CONCATENATE("'",General!$C$10,"[",General!$C$11,"]User Defined Factors'!",ADDRESS(ROW(A48),COLUMN(A48),4)))</f>
        <v>#REF!</v>
      </c>
      <c r="B48" s="64" t="e">
        <f ca="1">INDIRECT(CONCATENATE("'",General!$C$10,"[",General!$C$11,"]User Defined Factors'!",ADDRESS(ROW(B48),COLUMN(B48),4)))</f>
        <v>#REF!</v>
      </c>
      <c r="C48" s="64" t="e">
        <f ca="1">INDIRECT(CONCATENATE("'",General!$C$10,"[",General!$C$11,"]User Defined Factors'!",ADDRESS(ROW(C48),COLUMN(C48),4)))</f>
        <v>#REF!</v>
      </c>
      <c r="D48" s="64" t="e">
        <f ca="1">INDIRECT(CONCATENATE("'",General!$C$10,"[",General!$C$11,"]User Defined Factors'!",ADDRESS(ROW(D48),COLUMN(D48),4)))</f>
        <v>#REF!</v>
      </c>
      <c r="E48" s="64"/>
      <c r="F48" s="64" t="e">
        <f ca="1">INDIRECT(CONCATENATE("'",General!$C$10,"[",General!$C$11,"]User Defined Factors'!",ADDRESS(ROW(F48),COLUMN(F48),4)))</f>
        <v>#REF!</v>
      </c>
      <c r="G48" s="64"/>
      <c r="H48" s="64" t="e">
        <f ca="1">INDIRECT(CONCATENATE("'",General!$C$10,"[",General!$C$11,"]User Defined Factors'!",ADDRESS(ROW(H48),COLUMN(H48),4)))</f>
        <v>#REF!</v>
      </c>
      <c r="I48" s="64"/>
      <c r="J48" s="64" t="e">
        <f ca="1">INDIRECT(CONCATENATE("'",General!$C$10,"[",General!$C$11,"]User Defined Factors'!",ADDRESS(ROW(J48),COLUMN(J48),4)))</f>
        <v>#REF!</v>
      </c>
      <c r="K48" s="64"/>
      <c r="L48" s="64" t="e">
        <f ca="1">INDIRECT(CONCATENATE("'",General!$C$10,"[",General!$C$11,"]User Defined Factors'!",ADDRESS(ROW(L48),COLUMN(L48),4)))</f>
        <v>#REF!</v>
      </c>
      <c r="M48" s="64"/>
      <c r="N48" s="64" t="e">
        <f ca="1">INDIRECT(CONCATENATE("'",General!$C$10,"[",General!$C$11,"]User Defined Factors'!",ADDRESS(ROW(N48),COLUMN(N48),4)))</f>
        <v>#REF!</v>
      </c>
    </row>
    <row r="49" spans="1:14" x14ac:dyDescent="0.25">
      <c r="A49" s="65" t="e">
        <f ca="1">INDIRECT(CONCATENATE("'",General!$C$10,"[",General!$C$11,"]User Defined Factors'!",ADDRESS(ROW(A49),COLUMN(A49),4)))</f>
        <v>#REF!</v>
      </c>
      <c r="B49" s="64" t="e">
        <f ca="1">INDIRECT(CONCATENATE("'",General!$C$10,"[",General!$C$11,"]User Defined Factors'!",ADDRESS(ROW(B49),COLUMN(B49),4)))</f>
        <v>#REF!</v>
      </c>
      <c r="C49" s="64" t="e">
        <f ca="1">INDIRECT(CONCATENATE("'",General!$C$10,"[",General!$C$11,"]User Defined Factors'!",ADDRESS(ROW(C49),COLUMN(C49),4)))</f>
        <v>#REF!</v>
      </c>
      <c r="D49" s="64" t="e">
        <f ca="1">INDIRECT(CONCATENATE("'",General!$C$10,"[",General!$C$11,"]User Defined Factors'!",ADDRESS(ROW(D49),COLUMN(D49),4)))</f>
        <v>#REF!</v>
      </c>
      <c r="E49" s="64"/>
      <c r="F49" s="64" t="e">
        <f ca="1">INDIRECT(CONCATENATE("'",General!$C$10,"[",General!$C$11,"]User Defined Factors'!",ADDRESS(ROW(F49),COLUMN(F49),4)))</f>
        <v>#REF!</v>
      </c>
      <c r="G49" s="64"/>
      <c r="H49" s="64" t="e">
        <f ca="1">INDIRECT(CONCATENATE("'",General!$C$10,"[",General!$C$11,"]User Defined Factors'!",ADDRESS(ROW(H49),COLUMN(H49),4)))</f>
        <v>#REF!</v>
      </c>
      <c r="I49" s="64"/>
      <c r="J49" s="64" t="e">
        <f ca="1">INDIRECT(CONCATENATE("'",General!$C$10,"[",General!$C$11,"]User Defined Factors'!",ADDRESS(ROW(J49),COLUMN(J49),4)))</f>
        <v>#REF!</v>
      </c>
      <c r="K49" s="64"/>
      <c r="L49" s="64" t="e">
        <f ca="1">INDIRECT(CONCATENATE("'",General!$C$10,"[",General!$C$11,"]User Defined Factors'!",ADDRESS(ROW(L49),COLUMN(L49),4)))</f>
        <v>#REF!</v>
      </c>
      <c r="M49" s="64"/>
      <c r="N49" s="64" t="e">
        <f ca="1">INDIRECT(CONCATENATE("'",General!$C$10,"[",General!$C$11,"]User Defined Factors'!",ADDRESS(ROW(N49),COLUMN(N49),4)))</f>
        <v>#REF!</v>
      </c>
    </row>
    <row r="50" spans="1:14" x14ac:dyDescent="0.25">
      <c r="A50" s="65" t="e">
        <f ca="1">INDIRECT(CONCATENATE("'",General!$C$10,"[",General!$C$11,"]User Defined Factors'!",ADDRESS(ROW(A50),COLUMN(A50),4)))</f>
        <v>#REF!</v>
      </c>
      <c r="B50" s="64" t="e">
        <f ca="1">INDIRECT(CONCATENATE("'",General!$C$10,"[",General!$C$11,"]User Defined Factors'!",ADDRESS(ROW(B50),COLUMN(B50),4)))</f>
        <v>#REF!</v>
      </c>
      <c r="C50" s="64" t="e">
        <f ca="1">INDIRECT(CONCATENATE("'",General!$C$10,"[",General!$C$11,"]User Defined Factors'!",ADDRESS(ROW(C50),COLUMN(C50),4)))</f>
        <v>#REF!</v>
      </c>
      <c r="D50" s="64" t="e">
        <f ca="1">INDIRECT(CONCATENATE("'",General!$C$10,"[",General!$C$11,"]User Defined Factors'!",ADDRESS(ROW(D50),COLUMN(D50),4)))</f>
        <v>#REF!</v>
      </c>
      <c r="E50" s="64"/>
      <c r="F50" s="64" t="e">
        <f ca="1">INDIRECT(CONCATENATE("'",General!$C$10,"[",General!$C$11,"]User Defined Factors'!",ADDRESS(ROW(F50),COLUMN(F50),4)))</f>
        <v>#REF!</v>
      </c>
      <c r="G50" s="64"/>
      <c r="H50" s="64" t="e">
        <f ca="1">INDIRECT(CONCATENATE("'",General!$C$10,"[",General!$C$11,"]User Defined Factors'!",ADDRESS(ROW(H50),COLUMN(H50),4)))</f>
        <v>#REF!</v>
      </c>
      <c r="I50" s="64"/>
      <c r="J50" s="64" t="e">
        <f ca="1">INDIRECT(CONCATENATE("'",General!$C$10,"[",General!$C$11,"]User Defined Factors'!",ADDRESS(ROW(J50),COLUMN(J50),4)))</f>
        <v>#REF!</v>
      </c>
      <c r="K50" s="64"/>
      <c r="L50" s="64" t="e">
        <f ca="1">INDIRECT(CONCATENATE("'",General!$C$10,"[",General!$C$11,"]User Defined Factors'!",ADDRESS(ROW(L50),COLUMN(L50),4)))</f>
        <v>#REF!</v>
      </c>
      <c r="M50" s="64"/>
      <c r="N50" s="64" t="e">
        <f ca="1">INDIRECT(CONCATENATE("'",General!$C$10,"[",General!$C$11,"]User Defined Factors'!",ADDRESS(ROW(N50),COLUMN(N50),4)))</f>
        <v>#REF!</v>
      </c>
    </row>
    <row r="51" spans="1:14" x14ac:dyDescent="0.25">
      <c r="A51" s="65" t="e">
        <f ca="1">INDIRECT(CONCATENATE("'",General!$C$10,"[",General!$C$11,"]User Defined Factors'!",ADDRESS(ROW(A51),COLUMN(A51),4)))</f>
        <v>#REF!</v>
      </c>
      <c r="B51" s="64" t="e">
        <f ca="1">INDIRECT(CONCATENATE("'",General!$C$10,"[",General!$C$11,"]User Defined Factors'!",ADDRESS(ROW(B51),COLUMN(B51),4)))</f>
        <v>#REF!</v>
      </c>
      <c r="C51" s="64" t="e">
        <f ca="1">INDIRECT(CONCATENATE("'",General!$C$10,"[",General!$C$11,"]User Defined Factors'!",ADDRESS(ROW(C51),COLUMN(C51),4)))</f>
        <v>#REF!</v>
      </c>
      <c r="D51" s="64" t="e">
        <f ca="1">INDIRECT(CONCATENATE("'",General!$C$10,"[",General!$C$11,"]User Defined Factors'!",ADDRESS(ROW(D51),COLUMN(D51),4)))</f>
        <v>#REF!</v>
      </c>
      <c r="E51" s="64"/>
      <c r="F51" s="64" t="e">
        <f ca="1">INDIRECT(CONCATENATE("'",General!$C$10,"[",General!$C$11,"]User Defined Factors'!",ADDRESS(ROW(F51),COLUMN(F51),4)))</f>
        <v>#REF!</v>
      </c>
      <c r="G51" s="64"/>
      <c r="H51" s="64" t="e">
        <f ca="1">INDIRECT(CONCATENATE("'",General!$C$10,"[",General!$C$11,"]User Defined Factors'!",ADDRESS(ROW(H51),COLUMN(H51),4)))</f>
        <v>#REF!</v>
      </c>
      <c r="I51" s="64"/>
      <c r="J51" s="64" t="e">
        <f ca="1">INDIRECT(CONCATENATE("'",General!$C$10,"[",General!$C$11,"]User Defined Factors'!",ADDRESS(ROW(J51),COLUMN(J51),4)))</f>
        <v>#REF!</v>
      </c>
      <c r="K51" s="64"/>
      <c r="L51" s="64" t="e">
        <f ca="1">INDIRECT(CONCATENATE("'",General!$C$10,"[",General!$C$11,"]User Defined Factors'!",ADDRESS(ROW(L51),COLUMN(L51),4)))</f>
        <v>#REF!</v>
      </c>
      <c r="M51" s="64"/>
      <c r="N51" s="64" t="e">
        <f ca="1">INDIRECT(CONCATENATE("'",General!$C$10,"[",General!$C$11,"]User Defined Factors'!",ADDRESS(ROW(N51),COLUMN(N51),4)))</f>
        <v>#REF!</v>
      </c>
    </row>
    <row r="52" spans="1:14" x14ac:dyDescent="0.25">
      <c r="A52" s="65" t="e">
        <f ca="1">INDIRECT(CONCATENATE("'",General!$C$10,"[",General!$C$11,"]User Defined Factors'!",ADDRESS(ROW(A52),COLUMN(A52),4)))</f>
        <v>#REF!</v>
      </c>
      <c r="B52" s="64" t="e">
        <f ca="1">INDIRECT(CONCATENATE("'",General!$C$10,"[",General!$C$11,"]User Defined Factors'!",ADDRESS(ROW(B52),COLUMN(B52),4)))</f>
        <v>#REF!</v>
      </c>
      <c r="C52" s="64" t="e">
        <f ca="1">INDIRECT(CONCATENATE("'",General!$C$10,"[",General!$C$11,"]User Defined Factors'!",ADDRESS(ROW(C52),COLUMN(C52),4)))</f>
        <v>#REF!</v>
      </c>
      <c r="D52" s="64" t="e">
        <f ca="1">INDIRECT(CONCATENATE("'",General!$C$10,"[",General!$C$11,"]User Defined Factors'!",ADDRESS(ROW(D52),COLUMN(D52),4)))</f>
        <v>#REF!</v>
      </c>
      <c r="E52" s="64"/>
      <c r="F52" s="64" t="e">
        <f ca="1">INDIRECT(CONCATENATE("'",General!$C$10,"[",General!$C$11,"]User Defined Factors'!",ADDRESS(ROW(F52),COLUMN(F52),4)))</f>
        <v>#REF!</v>
      </c>
      <c r="G52" s="64"/>
      <c r="H52" s="64" t="e">
        <f ca="1">INDIRECT(CONCATENATE("'",General!$C$10,"[",General!$C$11,"]User Defined Factors'!",ADDRESS(ROW(H52),COLUMN(H52),4)))</f>
        <v>#REF!</v>
      </c>
      <c r="I52" s="64"/>
      <c r="J52" s="64" t="e">
        <f ca="1">INDIRECT(CONCATENATE("'",General!$C$10,"[",General!$C$11,"]User Defined Factors'!",ADDRESS(ROW(J52),COLUMN(J52),4)))</f>
        <v>#REF!</v>
      </c>
      <c r="K52" s="64"/>
      <c r="L52" s="64" t="e">
        <f ca="1">INDIRECT(CONCATENATE("'",General!$C$10,"[",General!$C$11,"]User Defined Factors'!",ADDRESS(ROW(L52),COLUMN(L52),4)))</f>
        <v>#REF!</v>
      </c>
      <c r="M52" s="64"/>
      <c r="N52" s="64" t="e">
        <f ca="1">INDIRECT(CONCATENATE("'",General!$C$10,"[",General!$C$11,"]User Defined Factors'!",ADDRESS(ROW(N52),COLUMN(N52),4)))</f>
        <v>#REF!</v>
      </c>
    </row>
    <row r="53" spans="1:14" ht="28.7" customHeight="1" x14ac:dyDescent="0.25">
      <c r="A53" s="307" t="e">
        <f ca="1">INDIRECT(CONCATENATE("'",General!$C$10,"[",General!$C$11,"]User Defined Factors'!",ADDRESS(ROW(A53),COLUMN(A53),4)))</f>
        <v>#REF!</v>
      </c>
      <c r="B53" s="308" t="e">
        <f ca="1">INDIRECT(CONCATENATE("'",General!$C$10,"[",General!$C$11,"]User Defined Factors'!",ADDRESS(ROW(B53),COLUMN(B53),4)))</f>
        <v>#REF!</v>
      </c>
      <c r="C53" s="308" t="e">
        <f ca="1">INDIRECT(CONCATENATE("'",General!$C$10,"[",General!$C$11,"]User Defined Factors'!",ADDRESS(ROW(C53),COLUMN(C53),4)))</f>
        <v>#REF!</v>
      </c>
      <c r="D53" s="308" t="e">
        <f ca="1">INDIRECT(CONCATENATE("'",General!$C$10,"[",General!$C$11,"]User Defined Factors'!",ADDRESS(ROW(D53),COLUMN(D53),4)))</f>
        <v>#REF!</v>
      </c>
      <c r="E53" s="308"/>
      <c r="F53" s="308" t="e">
        <f ca="1">INDIRECT(CONCATENATE("'",General!$C$10,"[",General!$C$11,"]User Defined Factors'!",ADDRESS(ROW(F53),COLUMN(F53),4)))</f>
        <v>#REF!</v>
      </c>
      <c r="G53" s="308"/>
      <c r="H53" s="308" t="e">
        <f ca="1">INDIRECT(CONCATENATE("'",General!$C$10,"[",General!$C$11,"]User Defined Factors'!",ADDRESS(ROW(H53),COLUMN(H53),4)))</f>
        <v>#REF!</v>
      </c>
      <c r="I53" s="308"/>
      <c r="J53" s="308" t="e">
        <f ca="1">INDIRECT(CONCATENATE("'",General!$C$10,"[",General!$C$11,"]User Defined Factors'!",ADDRESS(ROW(J53),COLUMN(J53),4)))</f>
        <v>#REF!</v>
      </c>
      <c r="K53" s="308"/>
      <c r="L53" s="308" t="e">
        <f ca="1">INDIRECT(CONCATENATE("'",General!$C$10,"[",General!$C$11,"]User Defined Factors'!",ADDRESS(ROW(L53),COLUMN(L53),4)))</f>
        <v>#REF!</v>
      </c>
      <c r="M53" s="308"/>
      <c r="N53" s="308" t="e">
        <f ca="1">INDIRECT(CONCATENATE("'",General!$C$10,"[",General!$C$11,"]User Defined Factors'!",ADDRESS(ROW(N53),COLUMN(N53),4)))</f>
        <v>#REF!</v>
      </c>
    </row>
    <row r="54" spans="1:14" x14ac:dyDescent="0.25">
      <c r="A54" s="65" t="e">
        <f ca="1">INDIRECT(CONCATENATE("'",General!$C$10,"[",General!$C$11,"]User Defined Factors'!",ADDRESS(ROW(A54),COLUMN(A54),4)))</f>
        <v>#REF!</v>
      </c>
      <c r="B54" s="64" t="e">
        <f ca="1">INDIRECT(CONCATENATE("'",General!$C$10,"[",General!$C$11,"]User Defined Factors'!",ADDRESS(ROW(B54),COLUMN(B54),4)))</f>
        <v>#REF!</v>
      </c>
      <c r="C54" s="64" t="e">
        <f ca="1">INDIRECT(CONCATENATE("'",General!$C$10,"[",General!$C$11,"]User Defined Factors'!",ADDRESS(ROW(C54),COLUMN(C54),4)))</f>
        <v>#REF!</v>
      </c>
      <c r="D54" s="64" t="e">
        <f ca="1">INDIRECT(CONCATENATE("'",General!$C$10,"[",General!$C$11,"]User Defined Factors'!",ADDRESS(ROW(D54),COLUMN(D54),4)))</f>
        <v>#REF!</v>
      </c>
      <c r="E54" s="64"/>
      <c r="F54" s="64" t="e">
        <f ca="1">INDIRECT(CONCATENATE("'",General!$C$10,"[",General!$C$11,"]User Defined Factors'!",ADDRESS(ROW(F54),COLUMN(F54),4)))</f>
        <v>#REF!</v>
      </c>
      <c r="G54" s="64"/>
      <c r="H54" s="64" t="e">
        <f ca="1">INDIRECT(CONCATENATE("'",General!$C$10,"[",General!$C$11,"]User Defined Factors'!",ADDRESS(ROW(H54),COLUMN(H54),4)))</f>
        <v>#REF!</v>
      </c>
      <c r="I54" s="64"/>
      <c r="J54" s="64" t="e">
        <f ca="1">INDIRECT(CONCATENATE("'",General!$C$10,"[",General!$C$11,"]User Defined Factors'!",ADDRESS(ROW(J54),COLUMN(J54),4)))</f>
        <v>#REF!</v>
      </c>
      <c r="K54" s="64"/>
      <c r="L54" s="64" t="e">
        <f ca="1">INDIRECT(CONCATENATE("'",General!$C$10,"[",General!$C$11,"]User Defined Factors'!",ADDRESS(ROW(L54),COLUMN(L54),4)))</f>
        <v>#REF!</v>
      </c>
      <c r="M54" s="64"/>
      <c r="N54" s="64" t="e">
        <f ca="1">INDIRECT(CONCATENATE("'",General!$C$10,"[",General!$C$11,"]User Defined Factors'!",ADDRESS(ROW(N54),COLUMN(N54),4)))</f>
        <v>#REF!</v>
      </c>
    </row>
    <row r="55" spans="1:14" x14ac:dyDescent="0.25">
      <c r="A55" s="65" t="e">
        <f ca="1">INDIRECT(CONCATENATE("'",General!$C$10,"[",General!$C$11,"]User Defined Factors'!",ADDRESS(ROW(A55),COLUMN(A55),4)))</f>
        <v>#REF!</v>
      </c>
      <c r="B55" s="64" t="e">
        <f ca="1">INDIRECT(CONCATENATE("'",General!$C$10,"[",General!$C$11,"]User Defined Factors'!",ADDRESS(ROW(B55),COLUMN(B55),4)))</f>
        <v>#REF!</v>
      </c>
      <c r="C55" s="64" t="e">
        <f ca="1">INDIRECT(CONCATENATE("'",General!$C$10,"[",General!$C$11,"]User Defined Factors'!",ADDRESS(ROW(C55),COLUMN(C55),4)))</f>
        <v>#REF!</v>
      </c>
      <c r="D55" s="64" t="e">
        <f ca="1">INDIRECT(CONCATENATE("'",General!$C$10,"[",General!$C$11,"]User Defined Factors'!",ADDRESS(ROW(D55),COLUMN(D55),4)))</f>
        <v>#REF!</v>
      </c>
      <c r="E55" s="64"/>
      <c r="F55" s="64" t="e">
        <f ca="1">INDIRECT(CONCATENATE("'",General!$C$10,"[",General!$C$11,"]User Defined Factors'!",ADDRESS(ROW(F55),COLUMN(F55),4)))</f>
        <v>#REF!</v>
      </c>
      <c r="G55" s="64"/>
      <c r="H55" s="64" t="e">
        <f ca="1">INDIRECT(CONCATENATE("'",General!$C$10,"[",General!$C$11,"]User Defined Factors'!",ADDRESS(ROW(H55),COLUMN(H55),4)))</f>
        <v>#REF!</v>
      </c>
      <c r="I55" s="64"/>
      <c r="J55" s="64" t="e">
        <f ca="1">INDIRECT(CONCATENATE("'",General!$C$10,"[",General!$C$11,"]User Defined Factors'!",ADDRESS(ROW(J55),COLUMN(J55),4)))</f>
        <v>#REF!</v>
      </c>
      <c r="K55" s="64"/>
      <c r="L55" s="64" t="e">
        <f ca="1">INDIRECT(CONCATENATE("'",General!$C$10,"[",General!$C$11,"]User Defined Factors'!",ADDRESS(ROW(L55),COLUMN(L55),4)))</f>
        <v>#REF!</v>
      </c>
      <c r="M55" s="64"/>
      <c r="N55" s="64" t="e">
        <f ca="1">INDIRECT(CONCATENATE("'",General!$C$10,"[",General!$C$11,"]User Defined Factors'!",ADDRESS(ROW(N55),COLUMN(N55),4)))</f>
        <v>#REF!</v>
      </c>
    </row>
    <row r="56" spans="1:14" x14ac:dyDescent="0.25">
      <c r="A56" s="65" t="e">
        <f ca="1">INDIRECT(CONCATENATE("'",General!$C$10,"[",General!$C$11,"]User Defined Factors'!",ADDRESS(ROW(A56),COLUMN(A56),4)))</f>
        <v>#REF!</v>
      </c>
      <c r="B56" s="64" t="e">
        <f ca="1">INDIRECT(CONCATENATE("'",General!$C$10,"[",General!$C$11,"]User Defined Factors'!",ADDRESS(ROW(B56),COLUMN(B56),4)))</f>
        <v>#REF!</v>
      </c>
      <c r="C56" s="64" t="e">
        <f ca="1">INDIRECT(CONCATENATE("'",General!$C$10,"[",General!$C$11,"]User Defined Factors'!",ADDRESS(ROW(C56),COLUMN(C56),4)))</f>
        <v>#REF!</v>
      </c>
      <c r="D56" s="64" t="e">
        <f ca="1">INDIRECT(CONCATENATE("'",General!$C$10,"[",General!$C$11,"]User Defined Factors'!",ADDRESS(ROW(D56),COLUMN(D56),4)))</f>
        <v>#REF!</v>
      </c>
      <c r="E56" s="64"/>
      <c r="F56" s="64" t="e">
        <f ca="1">INDIRECT(CONCATENATE("'",General!$C$10,"[",General!$C$11,"]User Defined Factors'!",ADDRESS(ROW(F56),COLUMN(F56),4)))</f>
        <v>#REF!</v>
      </c>
      <c r="G56" s="64"/>
      <c r="H56" s="64" t="e">
        <f ca="1">INDIRECT(CONCATENATE("'",General!$C$10,"[",General!$C$11,"]User Defined Factors'!",ADDRESS(ROW(H56),COLUMN(H56),4)))</f>
        <v>#REF!</v>
      </c>
      <c r="I56" s="64"/>
      <c r="J56" s="64" t="e">
        <f ca="1">INDIRECT(CONCATENATE("'",General!$C$10,"[",General!$C$11,"]User Defined Factors'!",ADDRESS(ROW(J56),COLUMN(J56),4)))</f>
        <v>#REF!</v>
      </c>
      <c r="K56" s="64"/>
      <c r="L56" s="64" t="e">
        <f ca="1">INDIRECT(CONCATENATE("'",General!$C$10,"[",General!$C$11,"]User Defined Factors'!",ADDRESS(ROW(L56),COLUMN(L56),4)))</f>
        <v>#REF!</v>
      </c>
      <c r="M56" s="64"/>
      <c r="N56" s="64" t="e">
        <f ca="1">INDIRECT(CONCATENATE("'",General!$C$10,"[",General!$C$11,"]User Defined Factors'!",ADDRESS(ROW(N56),COLUMN(N56),4)))</f>
        <v>#REF!</v>
      </c>
    </row>
    <row r="57" spans="1:14" x14ac:dyDescent="0.25">
      <c r="A57" s="65" t="e">
        <f ca="1">INDIRECT(CONCATENATE("'",General!$C$10,"[",General!$C$11,"]User Defined Factors'!",ADDRESS(ROW(A57),COLUMN(A57),4)))</f>
        <v>#REF!</v>
      </c>
      <c r="B57" s="64" t="e">
        <f ca="1">INDIRECT(CONCATENATE("'",General!$C$10,"[",General!$C$11,"]User Defined Factors'!",ADDRESS(ROW(B57),COLUMN(B57),4)))</f>
        <v>#REF!</v>
      </c>
      <c r="C57" s="64" t="e">
        <f ca="1">INDIRECT(CONCATENATE("'",General!$C$10,"[",General!$C$11,"]User Defined Factors'!",ADDRESS(ROW(C57),COLUMN(C57),4)))</f>
        <v>#REF!</v>
      </c>
      <c r="D57" s="64" t="e">
        <f ca="1">INDIRECT(CONCATENATE("'",General!$C$10,"[",General!$C$11,"]User Defined Factors'!",ADDRESS(ROW(D57),COLUMN(D57),4)))</f>
        <v>#REF!</v>
      </c>
      <c r="E57" s="64"/>
      <c r="F57" s="64" t="e">
        <f ca="1">INDIRECT(CONCATENATE("'",General!$C$10,"[",General!$C$11,"]User Defined Factors'!",ADDRESS(ROW(F57),COLUMN(F57),4)))</f>
        <v>#REF!</v>
      </c>
      <c r="G57" s="64"/>
      <c r="H57" s="64" t="e">
        <f ca="1">INDIRECT(CONCATENATE("'",General!$C$10,"[",General!$C$11,"]User Defined Factors'!",ADDRESS(ROW(H57),COLUMN(H57),4)))</f>
        <v>#REF!</v>
      </c>
      <c r="I57" s="64"/>
      <c r="J57" s="64" t="e">
        <f ca="1">INDIRECT(CONCATENATE("'",General!$C$10,"[",General!$C$11,"]User Defined Factors'!",ADDRESS(ROW(J57),COLUMN(J57),4)))</f>
        <v>#REF!</v>
      </c>
      <c r="K57" s="64"/>
      <c r="L57" s="64" t="e">
        <f ca="1">INDIRECT(CONCATENATE("'",General!$C$10,"[",General!$C$11,"]User Defined Factors'!",ADDRESS(ROW(L57),COLUMN(L57),4)))</f>
        <v>#REF!</v>
      </c>
      <c r="M57" s="64"/>
      <c r="N57" s="64" t="e">
        <f ca="1">INDIRECT(CONCATENATE("'",General!$C$10,"[",General!$C$11,"]User Defined Factors'!",ADDRESS(ROW(N57),COLUMN(N57),4)))</f>
        <v>#REF!</v>
      </c>
    </row>
    <row r="58" spans="1:14" x14ac:dyDescent="0.25">
      <c r="A58" s="65" t="e">
        <f ca="1">INDIRECT(CONCATENATE("'",General!$C$10,"[",General!$C$11,"]User Defined Factors'!",ADDRESS(ROW(A58),COLUMN(A58),4)))</f>
        <v>#REF!</v>
      </c>
      <c r="B58" s="64" t="e">
        <f ca="1">INDIRECT(CONCATENATE("'",General!$C$10,"[",General!$C$11,"]User Defined Factors'!",ADDRESS(ROW(B58),COLUMN(B58),4)))</f>
        <v>#REF!</v>
      </c>
      <c r="C58" s="64" t="e">
        <f ca="1">INDIRECT(CONCATENATE("'",General!$C$10,"[",General!$C$11,"]User Defined Factors'!",ADDRESS(ROW(C58),COLUMN(C58),4)))</f>
        <v>#REF!</v>
      </c>
      <c r="D58" s="64" t="e">
        <f ca="1">INDIRECT(CONCATENATE("'",General!$C$10,"[",General!$C$11,"]User Defined Factors'!",ADDRESS(ROW(D58),COLUMN(D58),4)))</f>
        <v>#REF!</v>
      </c>
      <c r="E58" s="64"/>
      <c r="F58" s="64" t="e">
        <f ca="1">INDIRECT(CONCATENATE("'",General!$C$10,"[",General!$C$11,"]User Defined Factors'!",ADDRESS(ROW(F58),COLUMN(F58),4)))</f>
        <v>#REF!</v>
      </c>
      <c r="G58" s="64"/>
      <c r="H58" s="64" t="e">
        <f ca="1">INDIRECT(CONCATENATE("'",General!$C$10,"[",General!$C$11,"]User Defined Factors'!",ADDRESS(ROW(H58),COLUMN(H58),4)))</f>
        <v>#REF!</v>
      </c>
      <c r="I58" s="64"/>
      <c r="J58" s="64" t="e">
        <f ca="1">INDIRECT(CONCATENATE("'",General!$C$10,"[",General!$C$11,"]User Defined Factors'!",ADDRESS(ROW(J58),COLUMN(J58),4)))</f>
        <v>#REF!</v>
      </c>
      <c r="K58" s="64"/>
      <c r="L58" s="64" t="e">
        <f ca="1">INDIRECT(CONCATENATE("'",General!$C$10,"[",General!$C$11,"]User Defined Factors'!",ADDRESS(ROW(L58),COLUMN(L58),4)))</f>
        <v>#REF!</v>
      </c>
      <c r="M58" s="64"/>
      <c r="N58" s="64" t="e">
        <f ca="1">INDIRECT(CONCATENATE("'",General!$C$10,"[",General!$C$11,"]User Defined Factors'!",ADDRESS(ROW(N58),COLUMN(N58),4)))</f>
        <v>#REF!</v>
      </c>
    </row>
    <row r="59" spans="1:14" x14ac:dyDescent="0.25">
      <c r="A59" s="65" t="e">
        <f ca="1">INDIRECT(CONCATENATE("'",General!$C$10,"[",General!$C$11,"]User Defined Factors'!",ADDRESS(ROW(A59),COLUMN(A59),4)))</f>
        <v>#REF!</v>
      </c>
      <c r="B59" s="64" t="e">
        <f ca="1">INDIRECT(CONCATENATE("'",General!$C$10,"[",General!$C$11,"]User Defined Factors'!",ADDRESS(ROW(B59),COLUMN(B59),4)))</f>
        <v>#REF!</v>
      </c>
      <c r="C59" s="64" t="e">
        <f ca="1">INDIRECT(CONCATENATE("'",General!$C$10,"[",General!$C$11,"]User Defined Factors'!",ADDRESS(ROW(C59),COLUMN(C59),4)))</f>
        <v>#REF!</v>
      </c>
      <c r="D59" s="64" t="e">
        <f ca="1">INDIRECT(CONCATENATE("'",General!$C$10,"[",General!$C$11,"]User Defined Factors'!",ADDRESS(ROW(D59),COLUMN(D59),4)))</f>
        <v>#REF!</v>
      </c>
      <c r="E59" s="64"/>
      <c r="F59" s="64" t="e">
        <f ca="1">INDIRECT(CONCATENATE("'",General!$C$10,"[",General!$C$11,"]User Defined Factors'!",ADDRESS(ROW(F59),COLUMN(F59),4)))</f>
        <v>#REF!</v>
      </c>
      <c r="G59" s="64"/>
      <c r="H59" s="64" t="e">
        <f ca="1">INDIRECT(CONCATENATE("'",General!$C$10,"[",General!$C$11,"]User Defined Factors'!",ADDRESS(ROW(H59),COLUMN(H59),4)))</f>
        <v>#REF!</v>
      </c>
      <c r="I59" s="64"/>
      <c r="J59" s="64" t="e">
        <f ca="1">INDIRECT(CONCATENATE("'",General!$C$10,"[",General!$C$11,"]User Defined Factors'!",ADDRESS(ROW(J59),COLUMN(J59),4)))</f>
        <v>#REF!</v>
      </c>
      <c r="K59" s="64"/>
      <c r="L59" s="64" t="e">
        <f ca="1">INDIRECT(CONCATENATE("'",General!$C$10,"[",General!$C$11,"]User Defined Factors'!",ADDRESS(ROW(L59),COLUMN(L59),4)))</f>
        <v>#REF!</v>
      </c>
      <c r="M59" s="64"/>
      <c r="N59" s="64" t="e">
        <f ca="1">INDIRECT(CONCATENATE("'",General!$C$10,"[",General!$C$11,"]User Defined Factors'!",ADDRESS(ROW(N59),COLUMN(N59),4)))</f>
        <v>#REF!</v>
      </c>
    </row>
    <row r="60" spans="1:14" x14ac:dyDescent="0.25">
      <c r="A60" s="65" t="e">
        <f ca="1">INDIRECT(CONCATENATE("'",General!$C$10,"[",General!$C$11,"]User Defined Factors'!",ADDRESS(ROW(A60),COLUMN(A60),4)))</f>
        <v>#REF!</v>
      </c>
      <c r="B60" s="64" t="e">
        <f ca="1">INDIRECT(CONCATENATE("'",General!$C$10,"[",General!$C$11,"]User Defined Factors'!",ADDRESS(ROW(B60),COLUMN(B60),4)))</f>
        <v>#REF!</v>
      </c>
      <c r="C60" s="64" t="e">
        <f ca="1">INDIRECT(CONCATENATE("'",General!$C$10,"[",General!$C$11,"]User Defined Factors'!",ADDRESS(ROW(C60),COLUMN(C60),4)))</f>
        <v>#REF!</v>
      </c>
      <c r="D60" s="64" t="e">
        <f ca="1">INDIRECT(CONCATENATE("'",General!$C$10,"[",General!$C$11,"]User Defined Factors'!",ADDRESS(ROW(D60),COLUMN(D60),4)))</f>
        <v>#REF!</v>
      </c>
      <c r="E60" s="64"/>
      <c r="F60" s="64" t="e">
        <f ca="1">INDIRECT(CONCATENATE("'",General!$C$10,"[",General!$C$11,"]User Defined Factors'!",ADDRESS(ROW(F60),COLUMN(F60),4)))</f>
        <v>#REF!</v>
      </c>
      <c r="G60" s="64"/>
      <c r="H60" s="64" t="e">
        <f ca="1">INDIRECT(CONCATENATE("'",General!$C$10,"[",General!$C$11,"]User Defined Factors'!",ADDRESS(ROW(H60),COLUMN(H60),4)))</f>
        <v>#REF!</v>
      </c>
      <c r="I60" s="64"/>
      <c r="J60" s="64" t="e">
        <f ca="1">INDIRECT(CONCATENATE("'",General!$C$10,"[",General!$C$11,"]User Defined Factors'!",ADDRESS(ROW(J60),COLUMN(J60),4)))</f>
        <v>#REF!</v>
      </c>
      <c r="K60" s="64"/>
      <c r="L60" s="64" t="e">
        <f ca="1">INDIRECT(CONCATENATE("'",General!$C$10,"[",General!$C$11,"]User Defined Factors'!",ADDRESS(ROW(L60),COLUMN(L60),4)))</f>
        <v>#REF!</v>
      </c>
      <c r="M60" s="64"/>
      <c r="N60" s="64" t="e">
        <f ca="1">INDIRECT(CONCATENATE("'",General!$C$10,"[",General!$C$11,"]User Defined Factors'!",ADDRESS(ROW(N60),COLUMN(N60),4)))</f>
        <v>#REF!</v>
      </c>
    </row>
    <row r="61" spans="1:14" x14ac:dyDescent="0.25">
      <c r="A61" s="65" t="e">
        <f ca="1">INDIRECT(CONCATENATE("'",General!$C$10,"[",General!$C$11,"]User Defined Factors'!",ADDRESS(ROW(A61),COLUMN(A61),4)))</f>
        <v>#REF!</v>
      </c>
      <c r="B61" s="64" t="e">
        <f ca="1">INDIRECT(CONCATENATE("'",General!$C$10,"[",General!$C$11,"]User Defined Factors'!",ADDRESS(ROW(B61),COLUMN(B61),4)))</f>
        <v>#REF!</v>
      </c>
      <c r="C61" s="64" t="e">
        <f ca="1">INDIRECT(CONCATENATE("'",General!$C$10,"[",General!$C$11,"]User Defined Factors'!",ADDRESS(ROW(C61),COLUMN(C61),4)))</f>
        <v>#REF!</v>
      </c>
      <c r="D61" s="64" t="e">
        <f ca="1">INDIRECT(CONCATENATE("'",General!$C$10,"[",General!$C$11,"]User Defined Factors'!",ADDRESS(ROW(D61),COLUMN(D61),4)))</f>
        <v>#REF!</v>
      </c>
      <c r="E61" s="64"/>
      <c r="F61" s="64" t="e">
        <f ca="1">INDIRECT(CONCATENATE("'",General!$C$10,"[",General!$C$11,"]User Defined Factors'!",ADDRESS(ROW(F61),COLUMN(F61),4)))</f>
        <v>#REF!</v>
      </c>
      <c r="G61" s="64"/>
      <c r="H61" s="64" t="e">
        <f ca="1">INDIRECT(CONCATENATE("'",General!$C$10,"[",General!$C$11,"]User Defined Factors'!",ADDRESS(ROW(H61),COLUMN(H61),4)))</f>
        <v>#REF!</v>
      </c>
      <c r="I61" s="64"/>
      <c r="J61" s="64" t="e">
        <f ca="1">INDIRECT(CONCATENATE("'",General!$C$10,"[",General!$C$11,"]User Defined Factors'!",ADDRESS(ROW(J61),COLUMN(J61),4)))</f>
        <v>#REF!</v>
      </c>
      <c r="K61" s="64"/>
      <c r="L61" s="64" t="e">
        <f ca="1">INDIRECT(CONCATENATE("'",General!$C$10,"[",General!$C$11,"]User Defined Factors'!",ADDRESS(ROW(L61),COLUMN(L61),4)))</f>
        <v>#REF!</v>
      </c>
      <c r="M61" s="64"/>
      <c r="N61" s="64" t="e">
        <f ca="1">INDIRECT(CONCATENATE("'",General!$C$10,"[",General!$C$11,"]User Defined Factors'!",ADDRESS(ROW(N61),COLUMN(N61),4)))</f>
        <v>#REF!</v>
      </c>
    </row>
    <row r="62" spans="1:14" x14ac:dyDescent="0.25">
      <c r="A62" s="65" t="e">
        <f ca="1">INDIRECT(CONCATENATE("'",General!$C$10,"[",General!$C$11,"]User Defined Factors'!",ADDRESS(ROW(A62),COLUMN(A62),4)))</f>
        <v>#REF!</v>
      </c>
      <c r="B62" s="64" t="e">
        <f ca="1">INDIRECT(CONCATENATE("'",General!$C$10,"[",General!$C$11,"]User Defined Factors'!",ADDRESS(ROW(B62),COLUMN(B62),4)))</f>
        <v>#REF!</v>
      </c>
      <c r="C62" s="64" t="e">
        <f ca="1">INDIRECT(CONCATENATE("'",General!$C$10,"[",General!$C$11,"]User Defined Factors'!",ADDRESS(ROW(C62),COLUMN(C62),4)))</f>
        <v>#REF!</v>
      </c>
      <c r="D62" s="64" t="e">
        <f ca="1">INDIRECT(CONCATENATE("'",General!$C$10,"[",General!$C$11,"]User Defined Factors'!",ADDRESS(ROW(D62),COLUMN(D62),4)))</f>
        <v>#REF!</v>
      </c>
      <c r="E62" s="64"/>
      <c r="F62" s="64" t="e">
        <f ca="1">INDIRECT(CONCATENATE("'",General!$C$10,"[",General!$C$11,"]User Defined Factors'!",ADDRESS(ROW(F62),COLUMN(F62),4)))</f>
        <v>#REF!</v>
      </c>
      <c r="G62" s="64"/>
      <c r="H62" s="64" t="e">
        <f ca="1">INDIRECT(CONCATENATE("'",General!$C$10,"[",General!$C$11,"]User Defined Factors'!",ADDRESS(ROW(H62),COLUMN(H62),4)))</f>
        <v>#REF!</v>
      </c>
      <c r="I62" s="64"/>
      <c r="J62" s="64" t="e">
        <f ca="1">INDIRECT(CONCATENATE("'",General!$C$10,"[",General!$C$11,"]User Defined Factors'!",ADDRESS(ROW(J62),COLUMN(J62),4)))</f>
        <v>#REF!</v>
      </c>
      <c r="K62" s="64"/>
      <c r="L62" s="64" t="e">
        <f ca="1">INDIRECT(CONCATENATE("'",General!$C$10,"[",General!$C$11,"]User Defined Factors'!",ADDRESS(ROW(L62),COLUMN(L62),4)))</f>
        <v>#REF!</v>
      </c>
      <c r="M62" s="64"/>
      <c r="N62" s="64" t="e">
        <f ca="1">INDIRECT(CONCATENATE("'",General!$C$10,"[",General!$C$11,"]User Defined Factors'!",ADDRESS(ROW(N62),COLUMN(N62),4)))</f>
        <v>#REF!</v>
      </c>
    </row>
    <row r="63" spans="1:14" x14ac:dyDescent="0.25">
      <c r="A63" s="65" t="e">
        <f ca="1">INDIRECT(CONCATENATE("'",General!$C$10,"[",General!$C$11,"]User Defined Factors'!",ADDRESS(ROW(A63),COLUMN(A63),4)))</f>
        <v>#REF!</v>
      </c>
      <c r="B63" s="64" t="e">
        <f ca="1">INDIRECT(CONCATENATE("'",General!$C$10,"[",General!$C$11,"]User Defined Factors'!",ADDRESS(ROW(B63),COLUMN(B63),4)))</f>
        <v>#REF!</v>
      </c>
      <c r="C63" s="64" t="e">
        <f ca="1">INDIRECT(CONCATENATE("'",General!$C$10,"[",General!$C$11,"]User Defined Factors'!",ADDRESS(ROW(C63),COLUMN(C63),4)))</f>
        <v>#REF!</v>
      </c>
      <c r="D63" s="64" t="e">
        <f ca="1">INDIRECT(CONCATENATE("'",General!$C$10,"[",General!$C$11,"]User Defined Factors'!",ADDRESS(ROW(D63),COLUMN(D63),4)))</f>
        <v>#REF!</v>
      </c>
      <c r="E63" s="64"/>
      <c r="F63" s="64" t="e">
        <f ca="1">INDIRECT(CONCATENATE("'",General!$C$10,"[",General!$C$11,"]User Defined Factors'!",ADDRESS(ROW(F63),COLUMN(F63),4)))</f>
        <v>#REF!</v>
      </c>
      <c r="G63" s="64"/>
      <c r="H63" s="64" t="e">
        <f ca="1">INDIRECT(CONCATENATE("'",General!$C$10,"[",General!$C$11,"]User Defined Factors'!",ADDRESS(ROW(H63),COLUMN(H63),4)))</f>
        <v>#REF!</v>
      </c>
      <c r="I63" s="64"/>
      <c r="J63" s="64" t="e">
        <f ca="1">INDIRECT(CONCATENATE("'",General!$C$10,"[",General!$C$11,"]User Defined Factors'!",ADDRESS(ROW(J63),COLUMN(J63),4)))</f>
        <v>#REF!</v>
      </c>
      <c r="K63" s="64"/>
      <c r="L63" s="64" t="e">
        <f ca="1">INDIRECT(CONCATENATE("'",General!$C$10,"[",General!$C$11,"]User Defined Factors'!",ADDRESS(ROW(L63),COLUMN(L63),4)))</f>
        <v>#REF!</v>
      </c>
      <c r="M63" s="64"/>
      <c r="N63" s="64" t="e">
        <f ca="1">INDIRECT(CONCATENATE("'",General!$C$10,"[",General!$C$11,"]User Defined Factors'!",ADDRESS(ROW(N63),COLUMN(N63),4)))</f>
        <v>#REF!</v>
      </c>
    </row>
    <row r="64" spans="1:14" ht="46.7" customHeight="1" x14ac:dyDescent="0.25">
      <c r="A64" s="307" t="e">
        <f ca="1">INDIRECT(CONCATENATE("'",General!$C$10,"[",General!$C$11,"]User Defined Factors'!",ADDRESS(ROW(A64),COLUMN(A64),4)))</f>
        <v>#REF!</v>
      </c>
      <c r="B64" s="64" t="e">
        <f ca="1">INDIRECT(CONCATENATE("'",General!$C$10,"[",General!$C$11,"]User Defined Factors'!",ADDRESS(ROW(B64),COLUMN(B64),4)))</f>
        <v>#REF!</v>
      </c>
      <c r="C64" s="64" t="e">
        <f ca="1">INDIRECT(CONCATENATE("'",General!$C$10,"[",General!$C$11,"]User Defined Factors'!",ADDRESS(ROW(C64),COLUMN(C64),4)))</f>
        <v>#REF!</v>
      </c>
      <c r="D64" s="64" t="e">
        <f ca="1">INDIRECT(CONCATENATE("'",General!$C$10,"[",General!$C$11,"]User Defined Factors'!",ADDRESS(ROW(D64),COLUMN(D64),4)))</f>
        <v>#REF!</v>
      </c>
      <c r="E64" s="64"/>
      <c r="F64" s="64" t="e">
        <f ca="1">INDIRECT(CONCATENATE("'",General!$C$10,"[",General!$C$11,"]User Defined Factors'!",ADDRESS(ROW(F64),COLUMN(F64),4)))</f>
        <v>#REF!</v>
      </c>
      <c r="G64" s="64"/>
      <c r="H64" s="64" t="e">
        <f ca="1">INDIRECT(CONCATENATE("'",General!$C$10,"[",General!$C$11,"]User Defined Factors'!",ADDRESS(ROW(H64),COLUMN(H64),4)))</f>
        <v>#REF!</v>
      </c>
      <c r="I64" s="64"/>
      <c r="J64" s="64" t="e">
        <f ca="1">INDIRECT(CONCATENATE("'",General!$C$10,"[",General!$C$11,"]User Defined Factors'!",ADDRESS(ROW(J64),COLUMN(J64),4)))</f>
        <v>#REF!</v>
      </c>
      <c r="K64" s="64"/>
      <c r="L64" s="64" t="e">
        <f ca="1">INDIRECT(CONCATENATE("'",General!$C$10,"[",General!$C$11,"]User Defined Factors'!",ADDRESS(ROW(L64),COLUMN(L64),4)))</f>
        <v>#REF!</v>
      </c>
      <c r="M64" s="64"/>
      <c r="N64" s="64" t="e">
        <f ca="1">INDIRECT(CONCATENATE("'",General!$C$10,"[",General!$C$11,"]User Defined Factors'!",ADDRESS(ROW(N64),COLUMN(N64),4)))</f>
        <v>#REF!</v>
      </c>
    </row>
    <row r="65" spans="1:14" x14ac:dyDescent="0.25">
      <c r="A65" s="65" t="e">
        <f ca="1">INDIRECT(CONCATENATE("'",General!$C$10,"[",General!$C$11,"]User Defined Factors'!",ADDRESS(ROW(A65),COLUMN(A65),4)))</f>
        <v>#REF!</v>
      </c>
      <c r="B65" s="64" t="e">
        <f ca="1">INDIRECT(CONCATENATE("'",General!$C$10,"[",General!$C$11,"]User Defined Factors'!",ADDRESS(ROW(B65),COLUMN(B65),4)))</f>
        <v>#REF!</v>
      </c>
      <c r="C65" s="64" t="e">
        <f ca="1">INDIRECT(CONCATENATE("'",General!$C$10,"[",General!$C$11,"]User Defined Factors'!",ADDRESS(ROW(C65),COLUMN(C65),4)))</f>
        <v>#REF!</v>
      </c>
      <c r="D65" s="64" t="e">
        <f ca="1">INDIRECT(CONCATENATE("'",General!$C$10,"[",General!$C$11,"]User Defined Factors'!",ADDRESS(ROW(D65),COLUMN(D65),4)))</f>
        <v>#REF!</v>
      </c>
      <c r="E65" s="64"/>
      <c r="F65" s="64" t="e">
        <f ca="1">INDIRECT(CONCATENATE("'",General!$C$10,"[",General!$C$11,"]User Defined Factors'!",ADDRESS(ROW(F65),COLUMN(F65),4)))</f>
        <v>#REF!</v>
      </c>
      <c r="G65" s="64"/>
      <c r="H65" s="64" t="e">
        <f ca="1">INDIRECT(CONCATENATE("'",General!$C$10,"[",General!$C$11,"]User Defined Factors'!",ADDRESS(ROW(H65),COLUMN(H65),4)))</f>
        <v>#REF!</v>
      </c>
      <c r="I65" s="64"/>
      <c r="J65" s="64" t="e">
        <f ca="1">INDIRECT(CONCATENATE("'",General!$C$10,"[",General!$C$11,"]User Defined Factors'!",ADDRESS(ROW(J65),COLUMN(J65),4)))</f>
        <v>#REF!</v>
      </c>
      <c r="K65" s="64"/>
      <c r="L65" s="64" t="e">
        <f ca="1">INDIRECT(CONCATENATE("'",General!$C$10,"[",General!$C$11,"]User Defined Factors'!",ADDRESS(ROW(L65),COLUMN(L65),4)))</f>
        <v>#REF!</v>
      </c>
      <c r="M65" s="64"/>
      <c r="N65" s="64" t="e">
        <f ca="1">INDIRECT(CONCATENATE("'",General!$C$10,"[",General!$C$11,"]User Defined Factors'!",ADDRESS(ROW(N65),COLUMN(N65),4)))</f>
        <v>#REF!</v>
      </c>
    </row>
    <row r="66" spans="1:14" x14ac:dyDescent="0.25">
      <c r="A66" s="65" t="e">
        <f ca="1">INDIRECT(CONCATENATE("'",General!$C$10,"[",General!$C$11,"]User Defined Factors'!",ADDRESS(ROW(A66),COLUMN(A66),4)))</f>
        <v>#REF!</v>
      </c>
      <c r="B66" s="64" t="e">
        <f ca="1">INDIRECT(CONCATENATE("'",General!$C$10,"[",General!$C$11,"]User Defined Factors'!",ADDRESS(ROW(B66),COLUMN(B66),4)))</f>
        <v>#REF!</v>
      </c>
      <c r="C66" s="64" t="e">
        <f ca="1">INDIRECT(CONCATENATE("'",General!$C$10,"[",General!$C$11,"]User Defined Factors'!",ADDRESS(ROW(C66),COLUMN(C66),4)))</f>
        <v>#REF!</v>
      </c>
      <c r="D66" s="64" t="e">
        <f ca="1">INDIRECT(CONCATENATE("'",General!$C$10,"[",General!$C$11,"]User Defined Factors'!",ADDRESS(ROW(D66),COLUMN(D66),4)))</f>
        <v>#REF!</v>
      </c>
      <c r="E66" s="64"/>
      <c r="F66" s="64" t="e">
        <f ca="1">INDIRECT(CONCATENATE("'",General!$C$10,"[",General!$C$11,"]User Defined Factors'!",ADDRESS(ROW(F66),COLUMN(F66),4)))</f>
        <v>#REF!</v>
      </c>
      <c r="G66" s="64"/>
      <c r="H66" s="64" t="e">
        <f ca="1">INDIRECT(CONCATENATE("'",General!$C$10,"[",General!$C$11,"]User Defined Factors'!",ADDRESS(ROW(H66),COLUMN(H66),4)))</f>
        <v>#REF!</v>
      </c>
      <c r="I66" s="64"/>
      <c r="J66" s="64" t="e">
        <f ca="1">INDIRECT(CONCATENATE("'",General!$C$10,"[",General!$C$11,"]User Defined Factors'!",ADDRESS(ROW(J66),COLUMN(J66),4)))</f>
        <v>#REF!</v>
      </c>
      <c r="K66" s="64"/>
      <c r="L66" s="64" t="e">
        <f ca="1">INDIRECT(CONCATENATE("'",General!$C$10,"[",General!$C$11,"]User Defined Factors'!",ADDRESS(ROW(L66),COLUMN(L66),4)))</f>
        <v>#REF!</v>
      </c>
      <c r="M66" s="64"/>
      <c r="N66" s="64" t="e">
        <f ca="1">INDIRECT(CONCATENATE("'",General!$C$10,"[",General!$C$11,"]User Defined Factors'!",ADDRESS(ROW(N66),COLUMN(N66),4)))</f>
        <v>#REF!</v>
      </c>
    </row>
    <row r="67" spans="1:14" x14ac:dyDescent="0.25">
      <c r="A67" s="65" t="e">
        <f ca="1">INDIRECT(CONCATENATE("'",General!$C$10,"[",General!$C$11,"]User Defined Factors'!",ADDRESS(ROW(A67),COLUMN(A67),4)))</f>
        <v>#REF!</v>
      </c>
      <c r="B67" s="64" t="e">
        <f ca="1">INDIRECT(CONCATENATE("'",General!$C$10,"[",General!$C$11,"]User Defined Factors'!",ADDRESS(ROW(B67),COLUMN(B67),4)))</f>
        <v>#REF!</v>
      </c>
      <c r="C67" s="64" t="e">
        <f ca="1">INDIRECT(CONCATENATE("'",General!$C$10,"[",General!$C$11,"]User Defined Factors'!",ADDRESS(ROW(C67),COLUMN(C67),4)))</f>
        <v>#REF!</v>
      </c>
      <c r="D67" s="64" t="e">
        <f ca="1">INDIRECT(CONCATENATE("'",General!$C$10,"[",General!$C$11,"]User Defined Factors'!",ADDRESS(ROW(D67),COLUMN(D67),4)))</f>
        <v>#REF!</v>
      </c>
      <c r="E67" s="64"/>
      <c r="F67" s="64" t="e">
        <f ca="1">INDIRECT(CONCATENATE("'",General!$C$10,"[",General!$C$11,"]User Defined Factors'!",ADDRESS(ROW(F67),COLUMN(F67),4)))</f>
        <v>#REF!</v>
      </c>
      <c r="G67" s="64"/>
      <c r="H67" s="64" t="e">
        <f ca="1">INDIRECT(CONCATENATE("'",General!$C$10,"[",General!$C$11,"]User Defined Factors'!",ADDRESS(ROW(H67),COLUMN(H67),4)))</f>
        <v>#REF!</v>
      </c>
      <c r="I67" s="64"/>
      <c r="J67" s="64" t="e">
        <f ca="1">INDIRECT(CONCATENATE("'",General!$C$10,"[",General!$C$11,"]User Defined Factors'!",ADDRESS(ROW(J67),COLUMN(J67),4)))</f>
        <v>#REF!</v>
      </c>
      <c r="K67" s="64"/>
      <c r="L67" s="64" t="e">
        <f ca="1">INDIRECT(CONCATENATE("'",General!$C$10,"[",General!$C$11,"]User Defined Factors'!",ADDRESS(ROW(L67),COLUMN(L67),4)))</f>
        <v>#REF!</v>
      </c>
      <c r="M67" s="64"/>
      <c r="N67" s="64" t="e">
        <f ca="1">INDIRECT(CONCATENATE("'",General!$C$10,"[",General!$C$11,"]User Defined Factors'!",ADDRESS(ROW(N67),COLUMN(N67),4)))</f>
        <v>#REF!</v>
      </c>
    </row>
    <row r="68" spans="1:14" ht="32.25" customHeight="1" x14ac:dyDescent="0.25">
      <c r="A68" s="307" t="e">
        <f ca="1">INDIRECT(CONCATENATE("'",General!$C$10,"[",General!$C$11,"]User Defined Factors'!",ADDRESS(ROW(A68),COLUMN(A68),4)))</f>
        <v>#REF!</v>
      </c>
      <c r="B68" s="64" t="e">
        <f ca="1">INDIRECT(CONCATENATE("'",General!$C$10,"[",General!$C$11,"]User Defined Factors'!",ADDRESS(ROW(B68),COLUMN(B68),4)))</f>
        <v>#REF!</v>
      </c>
      <c r="C68" s="64" t="e">
        <f ca="1">INDIRECT(CONCATENATE("'",General!$C$10,"[",General!$C$11,"]User Defined Factors'!",ADDRESS(ROW(C68),COLUMN(C68),4)))</f>
        <v>#REF!</v>
      </c>
      <c r="D68" s="64" t="e">
        <f ca="1">INDIRECT(CONCATENATE("'",General!$C$10,"[",General!$C$11,"]User Defined Factors'!",ADDRESS(ROW(D68),COLUMN(D68),4)))</f>
        <v>#REF!</v>
      </c>
      <c r="E68" s="64"/>
      <c r="F68" s="64" t="e">
        <f ca="1">INDIRECT(CONCATENATE("'",General!$C$10,"[",General!$C$11,"]User Defined Factors'!",ADDRESS(ROW(F68),COLUMN(F68),4)))</f>
        <v>#REF!</v>
      </c>
      <c r="G68" s="64"/>
      <c r="H68" s="64" t="e">
        <f ca="1">INDIRECT(CONCATENATE("'",General!$C$10,"[",General!$C$11,"]User Defined Factors'!",ADDRESS(ROW(H68),COLUMN(H68),4)))</f>
        <v>#REF!</v>
      </c>
      <c r="I68" s="64"/>
      <c r="J68" s="64" t="e">
        <f ca="1">INDIRECT(CONCATENATE("'",General!$C$10,"[",General!$C$11,"]User Defined Factors'!",ADDRESS(ROW(J68),COLUMN(J68),4)))</f>
        <v>#REF!</v>
      </c>
      <c r="K68" s="64"/>
      <c r="L68" s="64" t="e">
        <f ca="1">INDIRECT(CONCATENATE("'",General!$C$10,"[",General!$C$11,"]User Defined Factors'!",ADDRESS(ROW(L68),COLUMN(L68),4)))</f>
        <v>#REF!</v>
      </c>
      <c r="M68" s="64"/>
      <c r="N68" s="64" t="e">
        <f ca="1">INDIRECT(CONCATENATE("'",General!$C$10,"[",General!$C$11,"]User Defined Factors'!",ADDRESS(ROW(N68),COLUMN(N68),4)))</f>
        <v>#REF!</v>
      </c>
    </row>
    <row r="69" spans="1:14" x14ac:dyDescent="0.25">
      <c r="A69" s="65" t="e">
        <f ca="1">INDIRECT(CONCATENATE("'",General!$C$10,"[",General!$C$11,"]User Defined Factors'!",ADDRESS(ROW(A69),COLUMN(A69),4)))</f>
        <v>#REF!</v>
      </c>
      <c r="B69" s="64" t="e">
        <f ca="1">INDIRECT(CONCATENATE("'",General!$C$10,"[",General!$C$11,"]User Defined Factors'!",ADDRESS(ROW(B69),COLUMN(B69),4)))</f>
        <v>#REF!</v>
      </c>
      <c r="C69" s="64" t="e">
        <f ca="1">INDIRECT(CONCATENATE("'",General!$C$10,"[",General!$C$11,"]User Defined Factors'!",ADDRESS(ROW(C69),COLUMN(C69),4)))</f>
        <v>#REF!</v>
      </c>
      <c r="D69" s="64" t="e">
        <f ca="1">INDIRECT(CONCATENATE("'",General!$C$10,"[",General!$C$11,"]User Defined Factors'!",ADDRESS(ROW(D69),COLUMN(D69),4)))</f>
        <v>#REF!</v>
      </c>
      <c r="E69" s="64"/>
      <c r="F69" s="64" t="e">
        <f ca="1">INDIRECT(CONCATENATE("'",General!$C$10,"[",General!$C$11,"]User Defined Factors'!",ADDRESS(ROW(F69),COLUMN(F69),4)))</f>
        <v>#REF!</v>
      </c>
      <c r="G69" s="64"/>
      <c r="H69" s="64" t="e">
        <f ca="1">INDIRECT(CONCATENATE("'",General!$C$10,"[",General!$C$11,"]User Defined Factors'!",ADDRESS(ROW(H69),COLUMN(H69),4)))</f>
        <v>#REF!</v>
      </c>
      <c r="I69" s="64"/>
      <c r="J69" s="64" t="e">
        <f ca="1">INDIRECT(CONCATENATE("'",General!$C$10,"[",General!$C$11,"]User Defined Factors'!",ADDRESS(ROW(J69),COLUMN(J69),4)))</f>
        <v>#REF!</v>
      </c>
      <c r="K69" s="64"/>
      <c r="L69" s="64" t="e">
        <f ca="1">INDIRECT(CONCATENATE("'",General!$C$10,"[",General!$C$11,"]User Defined Factors'!",ADDRESS(ROW(L69),COLUMN(L69),4)))</f>
        <v>#REF!</v>
      </c>
      <c r="M69" s="64"/>
      <c r="N69" s="64" t="e">
        <f ca="1">INDIRECT(CONCATENATE("'",General!$C$10,"[",General!$C$11,"]User Defined Factors'!",ADDRESS(ROW(N69),COLUMN(N69),4)))</f>
        <v>#REF!</v>
      </c>
    </row>
    <row r="70" spans="1:14" x14ac:dyDescent="0.25">
      <c r="A70" s="65" t="e">
        <f ca="1">INDIRECT(CONCATENATE("'",General!$C$10,"[",General!$C$11,"]User Defined Factors'!",ADDRESS(ROW(A70),COLUMN(A70),4)))</f>
        <v>#REF!</v>
      </c>
      <c r="B70" s="64" t="e">
        <f ca="1">INDIRECT(CONCATENATE("'",General!$C$10,"[",General!$C$11,"]User Defined Factors'!",ADDRESS(ROW(B70),COLUMN(B70),4)))</f>
        <v>#REF!</v>
      </c>
      <c r="C70" s="64" t="e">
        <f ca="1">INDIRECT(CONCATENATE("'",General!$C$10,"[",General!$C$11,"]User Defined Factors'!",ADDRESS(ROW(C70),COLUMN(C70),4)))</f>
        <v>#REF!</v>
      </c>
      <c r="D70" s="64" t="e">
        <f ca="1">INDIRECT(CONCATENATE("'",General!$C$10,"[",General!$C$11,"]User Defined Factors'!",ADDRESS(ROW(D70),COLUMN(D70),4)))</f>
        <v>#REF!</v>
      </c>
      <c r="E70" s="64"/>
      <c r="F70" s="64" t="e">
        <f ca="1">INDIRECT(CONCATENATE("'",General!$C$10,"[",General!$C$11,"]User Defined Factors'!",ADDRESS(ROW(F70),COLUMN(F70),4)))</f>
        <v>#REF!</v>
      </c>
      <c r="G70" s="64"/>
      <c r="H70" s="64" t="e">
        <f ca="1">INDIRECT(CONCATENATE("'",General!$C$10,"[",General!$C$11,"]User Defined Factors'!",ADDRESS(ROW(H70),COLUMN(H70),4)))</f>
        <v>#REF!</v>
      </c>
      <c r="I70" s="64"/>
      <c r="J70" s="64" t="e">
        <f ca="1">INDIRECT(CONCATENATE("'",General!$C$10,"[",General!$C$11,"]User Defined Factors'!",ADDRESS(ROW(J70),COLUMN(J70),4)))</f>
        <v>#REF!</v>
      </c>
      <c r="K70" s="64"/>
      <c r="L70" s="64" t="e">
        <f ca="1">INDIRECT(CONCATENATE("'",General!$C$10,"[",General!$C$11,"]User Defined Factors'!",ADDRESS(ROW(L70),COLUMN(L70),4)))</f>
        <v>#REF!</v>
      </c>
      <c r="M70" s="64"/>
      <c r="N70" s="64" t="e">
        <f ca="1">INDIRECT(CONCATENATE("'",General!$C$10,"[",General!$C$11,"]User Defined Factors'!",ADDRESS(ROW(N70),COLUMN(N70),4)))</f>
        <v>#REF!</v>
      </c>
    </row>
    <row r="71" spans="1:14" x14ac:dyDescent="0.25">
      <c r="A71" s="65" t="e">
        <f ca="1">INDIRECT(CONCATENATE("'",General!$C$10,"[",General!$C$11,"]User Defined Factors'!",ADDRESS(ROW(A71),COLUMN(A71),4)))</f>
        <v>#REF!</v>
      </c>
      <c r="B71" s="64" t="e">
        <f ca="1">INDIRECT(CONCATENATE("'",General!$C$10,"[",General!$C$11,"]User Defined Factors'!",ADDRESS(ROW(B71),COLUMN(B71),4)))</f>
        <v>#REF!</v>
      </c>
      <c r="C71" s="64" t="e">
        <f ca="1">INDIRECT(CONCATENATE("'",General!$C$10,"[",General!$C$11,"]User Defined Factors'!",ADDRESS(ROW(C71),COLUMN(C71),4)))</f>
        <v>#REF!</v>
      </c>
      <c r="D71" s="64" t="e">
        <f ca="1">INDIRECT(CONCATENATE("'",General!$C$10,"[",General!$C$11,"]User Defined Factors'!",ADDRESS(ROW(D71),COLUMN(D71),4)))</f>
        <v>#REF!</v>
      </c>
      <c r="E71" s="64"/>
      <c r="F71" s="64" t="e">
        <f ca="1">INDIRECT(CONCATENATE("'",General!$C$10,"[",General!$C$11,"]User Defined Factors'!",ADDRESS(ROW(F71),COLUMN(F71),4)))</f>
        <v>#REF!</v>
      </c>
      <c r="G71" s="64"/>
      <c r="H71" s="64" t="e">
        <f ca="1">INDIRECT(CONCATENATE("'",General!$C$10,"[",General!$C$11,"]User Defined Factors'!",ADDRESS(ROW(H71),COLUMN(H71),4)))</f>
        <v>#REF!</v>
      </c>
      <c r="I71" s="64"/>
      <c r="J71" s="64" t="e">
        <f ca="1">INDIRECT(CONCATENATE("'",General!$C$10,"[",General!$C$11,"]User Defined Factors'!",ADDRESS(ROW(J71),COLUMN(J71),4)))</f>
        <v>#REF!</v>
      </c>
      <c r="K71" s="64"/>
      <c r="L71" s="64" t="e">
        <f ca="1">INDIRECT(CONCATENATE("'",General!$C$10,"[",General!$C$11,"]User Defined Factors'!",ADDRESS(ROW(L71),COLUMN(L71),4)))</f>
        <v>#REF!</v>
      </c>
      <c r="M71" s="64"/>
      <c r="N71" s="64" t="e">
        <f ca="1">INDIRECT(CONCATENATE("'",General!$C$10,"[",General!$C$11,"]User Defined Factors'!",ADDRESS(ROW(N71),COLUMN(N71),4)))</f>
        <v>#REF!</v>
      </c>
    </row>
  </sheetData>
  <sheetProtection algorithmName="SHA-512" hashValue="S402Bcm7IVcBV7H1rvD7aq5J0JgEeC/5wIC2OBOM9IErGNaWKXN1jf31G7Ih3I21XTPfUbwWdJSgULlNqORfYA==" saltValue="iT5FSZZcJvadnjgvHMxfqw==" spinCount="100000" sheet="1" formatCells="0" formatColumns="0" formatRows="0"/>
  <mergeCells count="1">
    <mergeCell ref="A3:N3"/>
  </mergeCells>
  <pageMargins left="0.7" right="0.5" top="0.75" bottom="0.75" header="0.3" footer="0.3"/>
  <pageSetup scale="65" orientation="portrait" horizontalDpi="1200" verticalDpi="1200" r:id="rId1"/>
  <headerFooter>
    <oddHeader>&amp;RPage &amp;P</oddHeader>
    <oddFooter>&amp;CPage &amp;P of &amp;N</oddFooter>
  </headerFooter>
  <colBreaks count="1" manualBreakCount="1">
    <brk id="14" max="6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0" tint="-0.34998626667073579"/>
  </sheetPr>
  <dimension ref="A1:O42"/>
  <sheetViews>
    <sheetView topLeftCell="A20" zoomScaleNormal="100" workbookViewId="0">
      <selection activeCell="A20" sqref="A20"/>
    </sheetView>
  </sheetViews>
  <sheetFormatPr defaultRowHeight="15" x14ac:dyDescent="0.25"/>
  <cols>
    <col min="1" max="1" width="40.42578125" customWidth="1"/>
    <col min="3" max="3" width="1.7109375" customWidth="1"/>
    <col min="4" max="4" width="14.28515625" customWidth="1"/>
    <col min="5" max="5" width="1.7109375" customWidth="1"/>
    <col min="6" max="6" width="17.5703125" customWidth="1"/>
    <col min="7" max="7" width="1.7109375" customWidth="1"/>
    <col min="8" max="8" width="12.7109375" customWidth="1"/>
    <col min="9" max="9" width="1.7109375" customWidth="1"/>
    <col min="10" max="10" width="10.7109375" customWidth="1"/>
    <col min="11" max="11" width="1.7109375" customWidth="1"/>
    <col min="12" max="12" width="10.7109375" customWidth="1"/>
    <col min="13" max="13" width="1.7109375" customWidth="1"/>
    <col min="14" max="14" width="10.5703125" customWidth="1"/>
  </cols>
  <sheetData>
    <row r="1" spans="1:3" hidden="1" x14ac:dyDescent="0.25"/>
    <row r="2" spans="1:3" hidden="1" x14ac:dyDescent="0.25"/>
    <row r="3" spans="1:3" hidden="1" x14ac:dyDescent="0.25"/>
    <row r="4" spans="1:3" hidden="1" x14ac:dyDescent="0.25">
      <c r="A4" s="30"/>
    </row>
    <row r="5" spans="1:3" hidden="1" x14ac:dyDescent="0.25">
      <c r="A5" s="1"/>
    </row>
    <row r="6" spans="1:3" hidden="1" x14ac:dyDescent="0.25">
      <c r="A6" s="31"/>
      <c r="B6" s="36"/>
      <c r="C6" s="36"/>
    </row>
    <row r="7" spans="1:3" hidden="1" x14ac:dyDescent="0.25">
      <c r="A7" s="31"/>
      <c r="B7" s="34"/>
      <c r="C7" s="34"/>
    </row>
    <row r="8" spans="1:3" hidden="1" x14ac:dyDescent="0.25">
      <c r="A8" s="32"/>
      <c r="B8" s="34"/>
      <c r="C8" s="34"/>
    </row>
    <row r="9" spans="1:3" hidden="1" x14ac:dyDescent="0.25">
      <c r="A9" s="33"/>
      <c r="B9" s="34"/>
      <c r="C9" s="34"/>
    </row>
    <row r="10" spans="1:3" hidden="1" x14ac:dyDescent="0.25">
      <c r="A10" s="33"/>
      <c r="B10" s="34"/>
      <c r="C10" s="34"/>
    </row>
    <row r="11" spans="1:3" hidden="1" x14ac:dyDescent="0.25">
      <c r="A11" s="33"/>
      <c r="B11" s="34"/>
      <c r="C11" s="34"/>
    </row>
    <row r="12" spans="1:3" hidden="1" x14ac:dyDescent="0.25">
      <c r="A12" s="33"/>
      <c r="B12" s="34"/>
      <c r="C12" s="34"/>
    </row>
    <row r="13" spans="1:3" hidden="1" x14ac:dyDescent="0.25">
      <c r="A13" s="34"/>
      <c r="B13" s="37"/>
      <c r="C13" s="37"/>
    </row>
    <row r="14" spans="1:3" hidden="1" x14ac:dyDescent="0.25">
      <c r="A14" s="35"/>
      <c r="B14" s="38"/>
      <c r="C14" s="38"/>
    </row>
    <row r="15" spans="1:3" hidden="1" x14ac:dyDescent="0.25">
      <c r="A15" s="32"/>
      <c r="B15" s="38"/>
      <c r="C15" s="38"/>
    </row>
    <row r="16" spans="1:3" hidden="1" x14ac:dyDescent="0.25">
      <c r="A16" s="33"/>
      <c r="B16" s="38"/>
      <c r="C16" s="38"/>
    </row>
    <row r="17" spans="1:14" hidden="1" x14ac:dyDescent="0.25">
      <c r="A17" s="33"/>
      <c r="B17" s="38"/>
      <c r="C17" s="38"/>
    </row>
    <row r="18" spans="1:14" hidden="1" x14ac:dyDescent="0.25">
      <c r="A18" s="33"/>
      <c r="B18" s="38"/>
      <c r="C18" s="38"/>
    </row>
    <row r="19" spans="1:14" hidden="1" x14ac:dyDescent="0.25">
      <c r="A19" s="33"/>
      <c r="B19" s="38"/>
      <c r="C19" s="38"/>
    </row>
    <row r="20" spans="1:14" ht="18.75" x14ac:dyDescent="0.3">
      <c r="A20" s="305" t="str">
        <f>General!$A$4</f>
        <v>Spreadsheets for Environmental Footprint Analysis (SEFA) Version 3.0, November 2019</v>
      </c>
      <c r="B20" s="228"/>
      <c r="C20" s="228"/>
      <c r="D20" s="228"/>
      <c r="E20" s="228"/>
      <c r="F20" s="228"/>
      <c r="G20" s="228"/>
      <c r="H20" s="228"/>
      <c r="I20" s="228"/>
      <c r="J20" s="228"/>
      <c r="K20" s="228"/>
      <c r="L20" s="228"/>
      <c r="M20" s="228"/>
      <c r="N20" s="229" t="e">
        <f ca="1">CONCATENATE(General!$A$3, " - ", General!$A$6)</f>
        <v>#REF!</v>
      </c>
    </row>
    <row r="21" spans="1:14" x14ac:dyDescent="0.25">
      <c r="A21" s="377" t="s">
        <v>117</v>
      </c>
      <c r="B21" s="378"/>
      <c r="C21" s="378"/>
      <c r="D21" s="378"/>
      <c r="E21" s="378"/>
      <c r="F21" s="378"/>
      <c r="G21" s="378"/>
      <c r="H21" s="378"/>
      <c r="I21" s="378"/>
      <c r="J21" s="378"/>
      <c r="K21" s="378"/>
      <c r="L21" s="378"/>
      <c r="M21" s="378"/>
      <c r="N21" s="379"/>
    </row>
    <row r="22" spans="1:14" x14ac:dyDescent="0.25">
      <c r="A22" s="72"/>
      <c r="B22" s="71"/>
      <c r="C22" s="71"/>
      <c r="D22" s="65"/>
      <c r="E22" s="65"/>
      <c r="F22" s="65"/>
      <c r="G22" s="65"/>
      <c r="H22" s="65"/>
      <c r="I22" s="65"/>
      <c r="J22" s="65"/>
      <c r="K22" s="65"/>
      <c r="L22" s="65"/>
      <c r="M22" s="65"/>
      <c r="N22" s="65"/>
    </row>
    <row r="23" spans="1:14" x14ac:dyDescent="0.25">
      <c r="A23" s="73"/>
      <c r="B23" s="74"/>
      <c r="C23" s="74"/>
      <c r="D23" s="67"/>
      <c r="E23" s="65"/>
      <c r="F23" s="65"/>
      <c r="G23" s="65"/>
      <c r="H23" s="65"/>
      <c r="I23" s="65"/>
      <c r="J23" s="65"/>
      <c r="K23" s="65"/>
      <c r="L23" s="65"/>
      <c r="M23" s="65"/>
      <c r="N23" s="65"/>
    </row>
    <row r="24" spans="1:14" x14ac:dyDescent="0.25">
      <c r="A24" s="75"/>
      <c r="B24" s="76"/>
      <c r="C24" s="76"/>
      <c r="D24" s="77"/>
      <c r="E24" s="76"/>
      <c r="F24" s="76"/>
      <c r="G24" s="76"/>
      <c r="H24" s="76"/>
      <c r="I24" s="76"/>
      <c r="J24" s="76"/>
      <c r="K24" s="76"/>
      <c r="L24" s="76"/>
      <c r="M24" s="76"/>
      <c r="N24" s="76"/>
    </row>
    <row r="25" spans="1:14" ht="38.25" customHeight="1" x14ac:dyDescent="0.25">
      <c r="A25" s="78"/>
      <c r="B25" s="79"/>
      <c r="C25" s="79"/>
      <c r="D25" s="80" t="e">
        <f ca="1">INDIRECT(CONCATENATE("'",General!$C$10,"[",General!$C$11,"]grid electricity'!",ADDRESS(ROW(D25),COLUMN(D25),4)))</f>
        <v>#REF!</v>
      </c>
      <c r="E25" s="69"/>
      <c r="F25" s="80" t="e">
        <f ca="1">INDIRECT(CONCATENATE("'",General!$C$10,"[",General!$C$11,"]grid electricity'!",ADDRESS(ROW(F25),COLUMN(F25),4)))</f>
        <v>#REF!</v>
      </c>
      <c r="G25" s="69"/>
      <c r="H25" s="80" t="e">
        <f ca="1">INDIRECT(CONCATENATE("'",General!$C$10,"[",General!$C$11,"]grid electricity'!",ADDRESS(ROW(H25),COLUMN(H25),4)))</f>
        <v>#REF!</v>
      </c>
      <c r="I25" s="69"/>
      <c r="J25" s="80" t="e">
        <f ca="1">INDIRECT(CONCATENATE("'",General!$C$10,"[",General!$C$11,"]grid electricity'!",ADDRESS(ROW(J25),COLUMN(J25),4)))</f>
        <v>#REF!</v>
      </c>
      <c r="K25" s="69"/>
      <c r="L25" s="80" t="e">
        <f ca="1">INDIRECT(CONCATENATE("'",General!$C$10,"[",General!$C$11,"]grid electricity'!",ADDRESS(ROW(L25),COLUMN(L25),4)))</f>
        <v>#REF!</v>
      </c>
      <c r="M25" s="69"/>
      <c r="N25" s="80" t="e">
        <f ca="1">INDIRECT(CONCATENATE("'",General!$C$10,"[",General!$C$11,"]grid electricity'!",ADDRESS(ROW(N25),COLUMN(N25),4)))</f>
        <v>#REF!</v>
      </c>
    </row>
    <row r="26" spans="1:14" x14ac:dyDescent="0.25">
      <c r="A26" s="70" t="e">
        <f ca="1">INDIRECT(CONCATENATE("'",General!$C$10,"[",General!$C$11,"]grid electricity'!",ADDRESS(ROW(A26),COLUMN(A26),4)))</f>
        <v>#REF!</v>
      </c>
      <c r="B26" s="70" t="e">
        <f ca="1">INDIRECT(CONCATENATE("'",General!$C$10,"[",General!$C$11,"]grid electricity'!",ADDRESS(ROW(B26),COLUMN(B26),4)))</f>
        <v>#REF!</v>
      </c>
      <c r="C26" s="77"/>
      <c r="D26" s="77" t="e">
        <f ca="1">INDIRECT(CONCATENATE("'",General!$C$10,"[",General!$C$11,"]grid electricity'!",ADDRESS(ROW(D26),COLUMN(D26),4)))</f>
        <v>#REF!</v>
      </c>
      <c r="E26" s="77"/>
      <c r="F26" s="77" t="e">
        <f ca="1">INDIRECT(CONCATENATE("'",General!$C$10,"[",General!$C$11,"]grid electricity'!",ADDRESS(ROW(F26),COLUMN(F26),4)))</f>
        <v>#REF!</v>
      </c>
      <c r="G26" s="77"/>
      <c r="H26" s="77" t="e">
        <f ca="1">INDIRECT(CONCATENATE("'",General!$C$10,"[",General!$C$11,"]grid electricity'!",ADDRESS(ROW(H26),COLUMN(H26),4)))</f>
        <v>#REF!</v>
      </c>
      <c r="I26" s="77"/>
      <c r="J26" s="77" t="e">
        <f ca="1">INDIRECT(CONCATENATE("'",General!$C$10,"[",General!$C$11,"]grid electricity'!",ADDRESS(ROW(J26),COLUMN(J26),4)))</f>
        <v>#REF!</v>
      </c>
      <c r="K26" s="77"/>
      <c r="L26" s="77" t="e">
        <f ca="1">INDIRECT(CONCATENATE("'",General!$C$10,"[",General!$C$11,"]grid electricity'!",ADDRESS(ROW(L26),COLUMN(L26),4)))</f>
        <v>#REF!</v>
      </c>
      <c r="M26" s="65"/>
      <c r="N26" s="77" t="e">
        <f ca="1">INDIRECT(CONCATENATE("'",General!$C$10,"[",General!$C$11,"]grid electricity'!",ADDRESS(ROW(N26),COLUMN(N26),4)))</f>
        <v>#REF!</v>
      </c>
    </row>
    <row r="27" spans="1:14" x14ac:dyDescent="0.25">
      <c r="A27" s="70" t="e">
        <f ca="1">INDIRECT(CONCATENATE("'",General!$C$10,"[",General!$C$11,"]grid electricity'!",ADDRESS(ROW(A27),COLUMN(A27),4)))</f>
        <v>#REF!</v>
      </c>
      <c r="B27" s="70" t="e">
        <f ca="1">INDIRECT(CONCATENATE("'",General!$C$10,"[",General!$C$11,"]grid electricity'!",ADDRESS(ROW(B27),COLUMN(B27),4)))</f>
        <v>#REF!</v>
      </c>
      <c r="C27" s="65"/>
      <c r="D27" s="77" t="e">
        <f ca="1">INDIRECT(CONCATENATE("'",General!$C$10,"[",General!$C$11,"]grid electricity'!",ADDRESS(ROW(D27),COLUMN(D27),4)))</f>
        <v>#REF!</v>
      </c>
      <c r="E27" s="65"/>
      <c r="F27" s="77" t="e">
        <f ca="1">INDIRECT(CONCATENATE("'",General!$C$10,"[",General!$C$11,"]grid electricity'!",ADDRESS(ROW(F27),COLUMN(F27),4)))</f>
        <v>#REF!</v>
      </c>
      <c r="G27" s="65"/>
      <c r="H27" s="77" t="e">
        <f ca="1">INDIRECT(CONCATENATE("'",General!$C$10,"[",General!$C$11,"]grid electricity'!",ADDRESS(ROW(H27),COLUMN(H27),4)))</f>
        <v>#REF!</v>
      </c>
      <c r="I27" s="65"/>
      <c r="J27" s="77" t="e">
        <f ca="1">INDIRECT(CONCATENATE("'",General!$C$10,"[",General!$C$11,"]grid electricity'!",ADDRESS(ROW(J27),COLUMN(J27),4)))</f>
        <v>#REF!</v>
      </c>
      <c r="K27" s="65"/>
      <c r="L27" s="77" t="e">
        <f ca="1">INDIRECT(CONCATENATE("'",General!$C$10,"[",General!$C$11,"]grid electricity'!",ADDRESS(ROW(L27),COLUMN(L27),4)))</f>
        <v>#REF!</v>
      </c>
      <c r="M27" s="65"/>
      <c r="N27" s="77" t="e">
        <f ca="1">INDIRECT(CONCATENATE("'",General!$C$10,"[",General!$C$11,"]grid electricity'!",ADDRESS(ROW(N27),COLUMN(N27),4)))</f>
        <v>#REF!</v>
      </c>
    </row>
    <row r="28" spans="1:14" x14ac:dyDescent="0.25">
      <c r="A28" s="65"/>
      <c r="B28" s="77"/>
      <c r="C28" s="65"/>
      <c r="D28" s="77"/>
      <c r="E28" s="65"/>
      <c r="F28" s="77"/>
      <c r="G28" s="65"/>
      <c r="H28" s="77"/>
      <c r="I28" s="65"/>
      <c r="J28" s="77"/>
      <c r="K28" s="65"/>
      <c r="L28" s="77"/>
      <c r="M28" s="65"/>
      <c r="N28" s="65"/>
    </row>
    <row r="29" spans="1:14" x14ac:dyDescent="0.25">
      <c r="A29" s="70"/>
      <c r="B29" s="79"/>
      <c r="C29" s="77"/>
      <c r="D29" s="77"/>
      <c r="E29" s="77"/>
      <c r="F29" s="77"/>
      <c r="G29" s="77"/>
      <c r="H29" s="77"/>
      <c r="I29" s="77"/>
      <c r="J29" s="77"/>
      <c r="K29" s="77"/>
      <c r="L29" s="77"/>
      <c r="M29" s="65"/>
      <c r="N29" s="65"/>
    </row>
    <row r="30" spans="1:14" x14ac:dyDescent="0.25">
      <c r="A30" s="65"/>
      <c r="B30" s="77"/>
      <c r="C30" s="65"/>
      <c r="D30" s="77"/>
      <c r="E30" s="65"/>
      <c r="F30" s="77"/>
      <c r="G30" s="65"/>
      <c r="H30" s="77"/>
      <c r="I30" s="65"/>
      <c r="J30" s="77"/>
      <c r="K30" s="65"/>
      <c r="L30" s="77"/>
      <c r="M30" s="65"/>
      <c r="N30" s="65"/>
    </row>
    <row r="31" spans="1:14" x14ac:dyDescent="0.25">
      <c r="A31" s="81"/>
      <c r="B31" s="81"/>
      <c r="C31" s="81"/>
      <c r="D31" s="81"/>
      <c r="E31" s="81"/>
      <c r="F31" s="81"/>
      <c r="G31" s="81"/>
      <c r="H31" s="81"/>
      <c r="I31" s="81"/>
      <c r="J31" s="81"/>
      <c r="K31" s="81"/>
      <c r="L31" s="81"/>
      <c r="M31" s="65"/>
      <c r="N31" s="65"/>
    </row>
    <row r="32" spans="1:14" ht="45.75" customHeight="1" x14ac:dyDescent="0.25">
      <c r="A32" s="81"/>
      <c r="B32" s="81"/>
      <c r="C32" s="81"/>
      <c r="D32" s="81"/>
      <c r="E32" s="81"/>
      <c r="F32" s="81"/>
      <c r="G32" s="81"/>
      <c r="H32" s="81"/>
      <c r="I32" s="81"/>
      <c r="J32" s="81"/>
      <c r="K32" s="81"/>
      <c r="L32" s="81"/>
      <c r="M32" s="65"/>
      <c r="N32" s="65"/>
    </row>
    <row r="40" spans="1:15" x14ac:dyDescent="0.25">
      <c r="A40" s="44"/>
      <c r="B40" s="44"/>
      <c r="C40" s="44"/>
      <c r="D40" s="44"/>
      <c r="E40" s="44"/>
      <c r="F40" s="44"/>
      <c r="G40" s="44"/>
      <c r="H40" s="44"/>
      <c r="I40" s="44"/>
      <c r="J40" s="44"/>
      <c r="K40" s="44"/>
      <c r="L40" s="44"/>
      <c r="M40" s="44"/>
      <c r="N40" s="44"/>
      <c r="O40" s="44"/>
    </row>
    <row r="41" spans="1:15" x14ac:dyDescent="0.25">
      <c r="A41" s="44"/>
      <c r="B41" s="44"/>
      <c r="C41" s="44"/>
      <c r="D41" s="44"/>
      <c r="E41" s="44"/>
      <c r="F41" s="44"/>
      <c r="G41" s="44"/>
      <c r="H41" s="44"/>
      <c r="I41" s="44"/>
      <c r="J41" s="44"/>
      <c r="K41" s="44"/>
      <c r="L41" s="44"/>
      <c r="M41" s="44"/>
      <c r="N41" s="44"/>
      <c r="O41" s="44"/>
    </row>
    <row r="42" spans="1:15" x14ac:dyDescent="0.25">
      <c r="A42" s="44"/>
      <c r="B42" s="44"/>
      <c r="C42" s="44"/>
      <c r="D42" s="44"/>
      <c r="E42" s="44"/>
      <c r="F42" s="44"/>
      <c r="G42" s="44"/>
      <c r="H42" s="44"/>
      <c r="I42" s="44"/>
      <c r="J42" s="44"/>
      <c r="K42" s="44"/>
      <c r="L42" s="44"/>
      <c r="M42" s="44"/>
      <c r="N42" s="44"/>
      <c r="O42" s="44"/>
    </row>
  </sheetData>
  <sheetProtection algorithmName="SHA-512" hashValue="cDfEz0heWYYHKIl1DKdhFBj+y/fDZ7tjwp1IhRl9ScXudNS3ZS6Ky/5zEEXQw34W5IrOdj5D0DK0ER5zJFruuQ==" saltValue="B/BEHK4ukNFVVdK1zLK5qg==" spinCount="100000" sheet="1" objects="1" scenarios="1" formatCells="0" formatColumns="0" formatRows="0"/>
  <mergeCells count="1">
    <mergeCell ref="A21:N21"/>
  </mergeCells>
  <dataValidations disablePrompts="1" count="1">
    <dataValidation type="decimal" operator="lessThanOrEqual" allowBlank="1" showInputMessage="1" showErrorMessage="1" sqref="B9:B12 B16:B19" xr:uid="{00000000-0002-0000-0D00-000000000000}">
      <formula1>1</formula1>
    </dataValidation>
  </dataValidations>
  <pageMargins left="0.7" right="0.7" top="0.75" bottom="0.75" header="0.3" footer="0.3"/>
  <pageSetup orientation="portrait" r:id="rId1"/>
  <headerFooter>
    <oddHeader>&amp;RPage &amp;P</oddHead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0" tint="-0.34998626667073579"/>
  </sheetPr>
  <dimension ref="A1:AC246"/>
  <sheetViews>
    <sheetView topLeftCell="Q1" zoomScaleNormal="100" zoomScalePageLayoutView="70" workbookViewId="0">
      <selection activeCell="Q1" sqref="Q1"/>
    </sheetView>
  </sheetViews>
  <sheetFormatPr defaultColWidth="9.140625" defaultRowHeight="15" x14ac:dyDescent="0.25"/>
  <cols>
    <col min="1" max="16" width="1.7109375" hidden="1" customWidth="1"/>
    <col min="17" max="17" width="53.42578125" customWidth="1"/>
    <col min="18" max="18" width="11.7109375" customWidth="1"/>
    <col min="19" max="19" width="10" bestFit="1" customWidth="1"/>
  </cols>
  <sheetData>
    <row r="1" spans="15:29" ht="16.149999999999999" customHeight="1" x14ac:dyDescent="0.3">
      <c r="O1" s="65"/>
      <c r="P1" s="65"/>
      <c r="Q1" s="305" t="str">
        <f>General!$A$4</f>
        <v>Spreadsheets for Environmental Footprint Analysis (SEFA) Version 3.0, November 2019</v>
      </c>
      <c r="R1" s="228"/>
      <c r="S1" s="228"/>
      <c r="T1" s="228"/>
      <c r="U1" s="228"/>
      <c r="V1" s="228"/>
      <c r="W1" s="228"/>
      <c r="X1" s="228"/>
      <c r="Y1" s="229" t="e">
        <f ca="1">CONCATENATE(General!$A$3, " - ", General!$A$6)</f>
        <v>#REF!</v>
      </c>
      <c r="Z1" s="226"/>
      <c r="AA1" s="226"/>
      <c r="AB1" s="226"/>
      <c r="AC1" s="226"/>
    </row>
    <row r="2" spans="15:29" x14ac:dyDescent="0.25">
      <c r="O2" s="65"/>
      <c r="P2" s="65"/>
      <c r="Q2" s="374" t="s">
        <v>142</v>
      </c>
      <c r="R2" s="375"/>
      <c r="S2" s="375"/>
      <c r="T2" s="375"/>
      <c r="U2" s="375"/>
      <c r="V2" s="375"/>
      <c r="W2" s="375"/>
      <c r="X2" s="375"/>
      <c r="Y2" s="376"/>
    </row>
    <row r="3" spans="15:29" ht="3" customHeight="1" x14ac:dyDescent="0.25">
      <c r="O3" s="65"/>
      <c r="P3" s="65"/>
      <c r="Q3" s="65"/>
      <c r="R3" s="65"/>
      <c r="S3" s="65"/>
      <c r="T3" s="65"/>
      <c r="U3" s="65"/>
      <c r="V3" s="65"/>
      <c r="W3" s="65"/>
      <c r="X3" s="65"/>
      <c r="Y3" s="65"/>
    </row>
    <row r="4" spans="15:29" ht="3" customHeight="1" x14ac:dyDescent="0.25">
      <c r="O4" s="65"/>
      <c r="P4" s="65"/>
      <c r="Q4" s="65"/>
      <c r="R4" s="65"/>
      <c r="S4" s="65"/>
      <c r="T4" s="65"/>
      <c r="U4" s="65"/>
      <c r="V4" s="65"/>
      <c r="W4" s="65"/>
      <c r="X4" s="65"/>
      <c r="Y4" s="65"/>
    </row>
    <row r="5" spans="15:29" x14ac:dyDescent="0.25">
      <c r="O5" s="65"/>
      <c r="P5" s="65"/>
      <c r="Q5" s="68" t="s">
        <v>95</v>
      </c>
      <c r="R5" s="68" t="s">
        <v>0</v>
      </c>
      <c r="S5" s="68">
        <v>1</v>
      </c>
      <c r="T5" s="68">
        <v>2</v>
      </c>
      <c r="U5" s="68">
        <v>3</v>
      </c>
      <c r="V5" s="68">
        <v>4</v>
      </c>
      <c r="W5" s="68">
        <v>5</v>
      </c>
      <c r="X5" s="68">
        <v>6</v>
      </c>
      <c r="Y5" s="68" t="s">
        <v>87</v>
      </c>
    </row>
    <row r="6" spans="15:29" x14ac:dyDescent="0.25">
      <c r="O6" s="65"/>
      <c r="P6" s="65"/>
      <c r="Q6" s="68"/>
      <c r="R6" s="68"/>
      <c r="S6" s="68"/>
      <c r="T6" s="68"/>
      <c r="U6" s="68"/>
      <c r="V6" s="68"/>
      <c r="W6" s="68"/>
      <c r="X6" s="68"/>
      <c r="Y6" s="68"/>
    </row>
    <row r="7" spans="15:29" x14ac:dyDescent="0.25">
      <c r="O7" s="65"/>
      <c r="P7" s="65"/>
      <c r="Q7" s="65" t="e">
        <f ca="1">INDIRECT(CONCATENATE("'",General!$C$10,"[",General!$C$11,"]Input Summary'!",ADDRESS(ROW(A7),COLUMN(A7),4)))</f>
        <v>#REF!</v>
      </c>
      <c r="R7" s="64" t="e">
        <f ca="1">INDIRECT(CONCATENATE("'",General!$C$10,"[",General!$C$11,"]Input Summary'!",ADDRESS(ROW(B7),COLUMN(B7),4)))</f>
        <v>#REF!</v>
      </c>
      <c r="S7" s="64" t="e">
        <f ca="1">INDIRECT(CONCATENATE("'",General!$C$10,"[",General!$C$11,"]Input Summary'!",ADDRESS(ROW(Q7),COLUMN(Q7),4)))</f>
        <v>#REF!</v>
      </c>
      <c r="T7" s="64" t="e">
        <f ca="1">INDIRECT(CONCATENATE("'",General!$C$10,"[",General!$C$11,"]Input Summary'!",ADDRESS(ROW(R7),COLUMN(R7),4)))</f>
        <v>#REF!</v>
      </c>
      <c r="U7" s="64" t="e">
        <f ca="1">INDIRECT(CONCATENATE("'",General!$C$10,"[",General!$C$11,"]Input Summary'!",ADDRESS(ROW(S7),COLUMN(S7),4)))</f>
        <v>#REF!</v>
      </c>
      <c r="V7" s="64" t="e">
        <f ca="1">INDIRECT(CONCATENATE("'",General!$C$10,"[",General!$C$11,"]Input Summary'!",ADDRESS(ROW(T7),COLUMN(T7),4)))</f>
        <v>#REF!</v>
      </c>
      <c r="W7" s="64" t="e">
        <f ca="1">INDIRECT(CONCATENATE("'",General!$C$10,"[",General!$C$11,"]Input Summary'!",ADDRESS(ROW(U7),COLUMN(U7),4)))</f>
        <v>#REF!</v>
      </c>
      <c r="X7" s="64" t="e">
        <f ca="1">INDIRECT(CONCATENATE("'",General!$C$10,"[",General!$C$11,"]Input Summary'!",ADDRESS(ROW(V7),COLUMN(V7),4)))</f>
        <v>#REF!</v>
      </c>
      <c r="Y7" s="64" t="e">
        <f ca="1">INDIRECT(CONCATENATE("'",General!$C$10,"[",General!$C$11,"]Input Summary'!",ADDRESS(ROW(W7),COLUMN(W7),4)))</f>
        <v>#REF!</v>
      </c>
    </row>
    <row r="8" spans="15:29" x14ac:dyDescent="0.25">
      <c r="O8" s="65"/>
      <c r="P8" s="65"/>
      <c r="Q8" s="65" t="e">
        <f ca="1">INDIRECT(CONCATENATE("'",General!$C$10,"[",General!$C$11,"]Input Summary'!",ADDRESS(ROW(A8),COLUMN(A8),4)))</f>
        <v>#REF!</v>
      </c>
      <c r="R8" s="64" t="e">
        <f ca="1">INDIRECT(CONCATENATE("'",General!$C$10,"[",General!$C$11,"]Input Summary'!",ADDRESS(ROW(B8),COLUMN(B8),4)))</f>
        <v>#REF!</v>
      </c>
      <c r="S8" s="64" t="e">
        <f ca="1">INDIRECT(CONCATENATE("'",General!$C$10,"[",General!$C$11,"]Input Summary'!",ADDRESS(ROW(Q8),COLUMN(Q8),4)))</f>
        <v>#REF!</v>
      </c>
      <c r="T8" s="64" t="e">
        <f ca="1">INDIRECT(CONCATENATE("'",General!$C$10,"[",General!$C$11,"]Input Summary'!",ADDRESS(ROW(R8),COLUMN(R8),4)))</f>
        <v>#REF!</v>
      </c>
      <c r="U8" s="64" t="e">
        <f ca="1">INDIRECT(CONCATENATE("'",General!$C$10,"[",General!$C$11,"]Input Summary'!",ADDRESS(ROW(S8),COLUMN(S8),4)))</f>
        <v>#REF!</v>
      </c>
      <c r="V8" s="64" t="e">
        <f ca="1">INDIRECT(CONCATENATE("'",General!$C$10,"[",General!$C$11,"]Input Summary'!",ADDRESS(ROW(T8),COLUMN(T8),4)))</f>
        <v>#REF!</v>
      </c>
      <c r="W8" s="64" t="e">
        <f ca="1">INDIRECT(CONCATENATE("'",General!$C$10,"[",General!$C$11,"]Input Summary'!",ADDRESS(ROW(U8),COLUMN(U8),4)))</f>
        <v>#REF!</v>
      </c>
      <c r="X8" s="64" t="e">
        <f ca="1">INDIRECT(CONCATENATE("'",General!$C$10,"[",General!$C$11,"]Input Summary'!",ADDRESS(ROW(V8),COLUMN(V8),4)))</f>
        <v>#REF!</v>
      </c>
      <c r="Y8" s="64" t="e">
        <f ca="1">INDIRECT(CONCATENATE("'",General!$C$10,"[",General!$C$11,"]Input Summary'!",ADDRESS(ROW(W8),COLUMN(W8),4)))</f>
        <v>#REF!</v>
      </c>
    </row>
    <row r="9" spans="15:29" x14ac:dyDescent="0.25">
      <c r="O9" s="65"/>
      <c r="P9" s="65"/>
      <c r="Q9" s="65" t="e">
        <f ca="1">INDIRECT(CONCATENATE("'",General!$C$10,"[",General!$C$11,"]Input Summary'!",ADDRESS(ROW(A9),COLUMN(A9),4)))</f>
        <v>#REF!</v>
      </c>
      <c r="R9" s="64" t="e">
        <f ca="1">INDIRECT(CONCATENATE("'",General!$C$10,"[",General!$C$11,"]Input Summary'!",ADDRESS(ROW(B9),COLUMN(B9),4)))</f>
        <v>#REF!</v>
      </c>
      <c r="S9" s="64" t="e">
        <f ca="1">INDIRECT(CONCATENATE("'",General!$C$10,"[",General!$C$11,"]Input Summary'!",ADDRESS(ROW(Q9),COLUMN(Q9),4)))</f>
        <v>#REF!</v>
      </c>
      <c r="T9" s="64" t="e">
        <f ca="1">INDIRECT(CONCATENATE("'",General!$C$10,"[",General!$C$11,"]Input Summary'!",ADDRESS(ROW(R9),COLUMN(R9),4)))</f>
        <v>#REF!</v>
      </c>
      <c r="U9" s="64" t="e">
        <f ca="1">INDIRECT(CONCATENATE("'",General!$C$10,"[",General!$C$11,"]Input Summary'!",ADDRESS(ROW(S9),COLUMN(S9),4)))</f>
        <v>#REF!</v>
      </c>
      <c r="V9" s="64" t="e">
        <f ca="1">INDIRECT(CONCATENATE("'",General!$C$10,"[",General!$C$11,"]Input Summary'!",ADDRESS(ROW(T9),COLUMN(T9),4)))</f>
        <v>#REF!</v>
      </c>
      <c r="W9" s="64" t="e">
        <f ca="1">INDIRECT(CONCATENATE("'",General!$C$10,"[",General!$C$11,"]Input Summary'!",ADDRESS(ROW(U9),COLUMN(U9),4)))</f>
        <v>#REF!</v>
      </c>
      <c r="X9" s="64" t="e">
        <f ca="1">INDIRECT(CONCATENATE("'",General!$C$10,"[",General!$C$11,"]Input Summary'!",ADDRESS(ROW(V9),COLUMN(V9),4)))</f>
        <v>#REF!</v>
      </c>
      <c r="Y9" s="64" t="e">
        <f ca="1">INDIRECT(CONCATENATE("'",General!$C$10,"[",General!$C$11,"]Input Summary'!",ADDRESS(ROW(W9),COLUMN(W9),4)))</f>
        <v>#REF!</v>
      </c>
    </row>
    <row r="10" spans="15:29" x14ac:dyDescent="0.25">
      <c r="O10" s="65"/>
      <c r="P10" s="65"/>
      <c r="Q10" s="65" t="e">
        <f ca="1">INDIRECT(CONCATENATE("'",General!$C$10,"[",General!$C$11,"]Input Summary'!",ADDRESS(ROW(A10),COLUMN(A10),4)))</f>
        <v>#REF!</v>
      </c>
      <c r="R10" s="64" t="e">
        <f ca="1">INDIRECT(CONCATENATE("'",General!$C$10,"[",General!$C$11,"]Input Summary'!",ADDRESS(ROW(B10),COLUMN(B10),4)))</f>
        <v>#REF!</v>
      </c>
      <c r="S10" s="64" t="e">
        <f ca="1">INDIRECT(CONCATENATE("'",General!$C$10,"[",General!$C$11,"]Input Summary'!",ADDRESS(ROW(Q10),COLUMN(Q10),4)))</f>
        <v>#REF!</v>
      </c>
      <c r="T10" s="64" t="e">
        <f ca="1">INDIRECT(CONCATENATE("'",General!$C$10,"[",General!$C$11,"]Input Summary'!",ADDRESS(ROW(R10),COLUMN(R10),4)))</f>
        <v>#REF!</v>
      </c>
      <c r="U10" s="64" t="e">
        <f ca="1">INDIRECT(CONCATENATE("'",General!$C$10,"[",General!$C$11,"]Input Summary'!",ADDRESS(ROW(S10),COLUMN(S10),4)))</f>
        <v>#REF!</v>
      </c>
      <c r="V10" s="64" t="e">
        <f ca="1">INDIRECT(CONCATENATE("'",General!$C$10,"[",General!$C$11,"]Input Summary'!",ADDRESS(ROW(T10),COLUMN(T10),4)))</f>
        <v>#REF!</v>
      </c>
      <c r="W10" s="64" t="e">
        <f ca="1">INDIRECT(CONCATENATE("'",General!$C$10,"[",General!$C$11,"]Input Summary'!",ADDRESS(ROW(U10),COLUMN(U10),4)))</f>
        <v>#REF!</v>
      </c>
      <c r="X10" s="64" t="e">
        <f ca="1">INDIRECT(CONCATENATE("'",General!$C$10,"[",General!$C$11,"]Input Summary'!",ADDRESS(ROW(V10),COLUMN(V10),4)))</f>
        <v>#REF!</v>
      </c>
      <c r="Y10" s="64" t="e">
        <f ca="1">INDIRECT(CONCATENATE("'",General!$C$10,"[",General!$C$11,"]Input Summary'!",ADDRESS(ROW(W10),COLUMN(W10),4)))</f>
        <v>#REF!</v>
      </c>
    </row>
    <row r="11" spans="15:29" x14ac:dyDescent="0.25">
      <c r="O11" s="65"/>
      <c r="P11" s="65"/>
      <c r="Q11" s="65" t="e">
        <f ca="1">INDIRECT(CONCATENATE("'",General!$C$10,"[",General!$C$11,"]Input Summary'!",ADDRESS(ROW(A11),COLUMN(A11),4)))</f>
        <v>#REF!</v>
      </c>
      <c r="R11" s="64" t="e">
        <f ca="1">INDIRECT(CONCATENATE("'",General!$C$10,"[",General!$C$11,"]Input Summary'!",ADDRESS(ROW(B11),COLUMN(B11),4)))</f>
        <v>#REF!</v>
      </c>
      <c r="S11" s="64" t="e">
        <f ca="1">INDIRECT(CONCATENATE("'",General!$C$10,"[",General!$C$11,"]Input Summary'!",ADDRESS(ROW(Q11),COLUMN(Q11),4)))</f>
        <v>#REF!</v>
      </c>
      <c r="T11" s="64" t="e">
        <f ca="1">INDIRECT(CONCATENATE("'",General!$C$10,"[",General!$C$11,"]Input Summary'!",ADDRESS(ROW(R11),COLUMN(R11),4)))</f>
        <v>#REF!</v>
      </c>
      <c r="U11" s="64" t="e">
        <f ca="1">INDIRECT(CONCATENATE("'",General!$C$10,"[",General!$C$11,"]Input Summary'!",ADDRESS(ROW(S11),COLUMN(S11),4)))</f>
        <v>#REF!</v>
      </c>
      <c r="V11" s="64" t="e">
        <f ca="1">INDIRECT(CONCATENATE("'",General!$C$10,"[",General!$C$11,"]Input Summary'!",ADDRESS(ROW(T11),COLUMN(T11),4)))</f>
        <v>#REF!</v>
      </c>
      <c r="W11" s="64" t="e">
        <f ca="1">INDIRECT(CONCATENATE("'",General!$C$10,"[",General!$C$11,"]Input Summary'!",ADDRESS(ROW(U11),COLUMN(U11),4)))</f>
        <v>#REF!</v>
      </c>
      <c r="X11" s="64" t="e">
        <f ca="1">INDIRECT(CONCATENATE("'",General!$C$10,"[",General!$C$11,"]Input Summary'!",ADDRESS(ROW(V11),COLUMN(V11),4)))</f>
        <v>#REF!</v>
      </c>
      <c r="Y11" s="64" t="e">
        <f ca="1">INDIRECT(CONCATENATE("'",General!$C$10,"[",General!$C$11,"]Input Summary'!",ADDRESS(ROW(W11),COLUMN(W11),4)))</f>
        <v>#REF!</v>
      </c>
    </row>
    <row r="12" spans="15:29" x14ac:dyDescent="0.25">
      <c r="O12" s="65"/>
      <c r="P12" s="65"/>
      <c r="Q12" s="65" t="e">
        <f ca="1">INDIRECT(CONCATENATE("'",General!$C$10,"[",General!$C$11,"]Input Summary'!",ADDRESS(ROW(A12),COLUMN(A12),4)))</f>
        <v>#REF!</v>
      </c>
      <c r="R12" s="64" t="e">
        <f ca="1">INDIRECT(CONCATENATE("'",General!$C$10,"[",General!$C$11,"]Input Summary'!",ADDRESS(ROW(B12),COLUMN(B12),4)))</f>
        <v>#REF!</v>
      </c>
      <c r="S12" s="64" t="e">
        <f ca="1">INDIRECT(CONCATENATE("'",General!$C$10,"[",General!$C$11,"]Input Summary'!",ADDRESS(ROW(Q12),COLUMN(Q12),4)))</f>
        <v>#REF!</v>
      </c>
      <c r="T12" s="64" t="e">
        <f ca="1">INDIRECT(CONCATENATE("'",General!$C$10,"[",General!$C$11,"]Input Summary'!",ADDRESS(ROW(R12),COLUMN(R12),4)))</f>
        <v>#REF!</v>
      </c>
      <c r="U12" s="64" t="e">
        <f ca="1">INDIRECT(CONCATENATE("'",General!$C$10,"[",General!$C$11,"]Input Summary'!",ADDRESS(ROW(S12),COLUMN(S12),4)))</f>
        <v>#REF!</v>
      </c>
      <c r="V12" s="64" t="e">
        <f ca="1">INDIRECT(CONCATENATE("'",General!$C$10,"[",General!$C$11,"]Input Summary'!",ADDRESS(ROW(T12),COLUMN(T12),4)))</f>
        <v>#REF!</v>
      </c>
      <c r="W12" s="64" t="e">
        <f ca="1">INDIRECT(CONCATENATE("'",General!$C$10,"[",General!$C$11,"]Input Summary'!",ADDRESS(ROW(U12),COLUMN(U12),4)))</f>
        <v>#REF!</v>
      </c>
      <c r="X12" s="64" t="e">
        <f ca="1">INDIRECT(CONCATENATE("'",General!$C$10,"[",General!$C$11,"]Input Summary'!",ADDRESS(ROW(V12),COLUMN(V12),4)))</f>
        <v>#REF!</v>
      </c>
      <c r="Y12" s="64" t="e">
        <f ca="1">INDIRECT(CONCATENATE("'",General!$C$10,"[",General!$C$11,"]Input Summary'!",ADDRESS(ROW(W12),COLUMN(W12),4)))</f>
        <v>#REF!</v>
      </c>
    </row>
    <row r="13" spans="15:29" x14ac:dyDescent="0.25">
      <c r="O13" s="65"/>
      <c r="P13" s="65"/>
      <c r="Q13" s="65" t="e">
        <f ca="1">INDIRECT(CONCATENATE("'",General!$C$10,"[",General!$C$11,"]Input Summary'!",ADDRESS(ROW(A13),COLUMN(A13),4)))</f>
        <v>#REF!</v>
      </c>
      <c r="R13" s="64" t="e">
        <f ca="1">INDIRECT(CONCATENATE("'",General!$C$10,"[",General!$C$11,"]Input Summary'!",ADDRESS(ROW(B13),COLUMN(B13),4)))</f>
        <v>#REF!</v>
      </c>
      <c r="S13" s="64" t="e">
        <f ca="1">INDIRECT(CONCATENATE("'",General!$C$10,"[",General!$C$11,"]Input Summary'!",ADDRESS(ROW(Q13),COLUMN(Q13),4)))</f>
        <v>#REF!</v>
      </c>
      <c r="T13" s="64" t="e">
        <f ca="1">INDIRECT(CONCATENATE("'",General!$C$10,"[",General!$C$11,"]Input Summary'!",ADDRESS(ROW(R13),COLUMN(R13),4)))</f>
        <v>#REF!</v>
      </c>
      <c r="U13" s="64" t="e">
        <f ca="1">INDIRECT(CONCATENATE("'",General!$C$10,"[",General!$C$11,"]Input Summary'!",ADDRESS(ROW(S13),COLUMN(S13),4)))</f>
        <v>#REF!</v>
      </c>
      <c r="V13" s="64" t="e">
        <f ca="1">INDIRECT(CONCATENATE("'",General!$C$10,"[",General!$C$11,"]Input Summary'!",ADDRESS(ROW(T13),COLUMN(T13),4)))</f>
        <v>#REF!</v>
      </c>
      <c r="W13" s="64" t="e">
        <f ca="1">INDIRECT(CONCATENATE("'",General!$C$10,"[",General!$C$11,"]Input Summary'!",ADDRESS(ROW(U13),COLUMN(U13),4)))</f>
        <v>#REF!</v>
      </c>
      <c r="X13" s="64" t="e">
        <f ca="1">INDIRECT(CONCATENATE("'",General!$C$10,"[",General!$C$11,"]Input Summary'!",ADDRESS(ROW(V13),COLUMN(V13),4)))</f>
        <v>#REF!</v>
      </c>
      <c r="Y13" s="64" t="e">
        <f ca="1">INDIRECT(CONCATENATE("'",General!$C$10,"[",General!$C$11,"]Input Summary'!",ADDRESS(ROW(W13),COLUMN(W13),4)))</f>
        <v>#REF!</v>
      </c>
    </row>
    <row r="14" spans="15:29" x14ac:dyDescent="0.25">
      <c r="O14" s="65"/>
      <c r="P14" s="65"/>
      <c r="Q14" s="65" t="e">
        <f ca="1">INDIRECT(CONCATENATE("'",General!$C$10,"[",General!$C$11,"]Input Summary'!",ADDRESS(ROW(A14),COLUMN(A14),4)))</f>
        <v>#REF!</v>
      </c>
      <c r="R14" s="64" t="e">
        <f ca="1">INDIRECT(CONCATENATE("'",General!$C$10,"[",General!$C$11,"]Input Summary'!",ADDRESS(ROW(B14),COLUMN(B14),4)))</f>
        <v>#REF!</v>
      </c>
      <c r="S14" s="64" t="e">
        <f ca="1">INDIRECT(CONCATENATE("'",General!$C$10,"[",General!$C$11,"]Input Summary'!",ADDRESS(ROW(Q14),COLUMN(Q14),4)))</f>
        <v>#REF!</v>
      </c>
      <c r="T14" s="64" t="e">
        <f ca="1">INDIRECT(CONCATENATE("'",General!$C$10,"[",General!$C$11,"]Input Summary'!",ADDRESS(ROW(R14),COLUMN(R14),4)))</f>
        <v>#REF!</v>
      </c>
      <c r="U14" s="64" t="e">
        <f ca="1">INDIRECT(CONCATENATE("'",General!$C$10,"[",General!$C$11,"]Input Summary'!",ADDRESS(ROW(S14),COLUMN(S14),4)))</f>
        <v>#REF!</v>
      </c>
      <c r="V14" s="64" t="e">
        <f ca="1">INDIRECT(CONCATENATE("'",General!$C$10,"[",General!$C$11,"]Input Summary'!",ADDRESS(ROW(T14),COLUMN(T14),4)))</f>
        <v>#REF!</v>
      </c>
      <c r="W14" s="64" t="e">
        <f ca="1">INDIRECT(CONCATENATE("'",General!$C$10,"[",General!$C$11,"]Input Summary'!",ADDRESS(ROW(U14),COLUMN(U14),4)))</f>
        <v>#REF!</v>
      </c>
      <c r="X14" s="64" t="e">
        <f ca="1">INDIRECT(CONCATENATE("'",General!$C$10,"[",General!$C$11,"]Input Summary'!",ADDRESS(ROW(V14),COLUMN(V14),4)))</f>
        <v>#REF!</v>
      </c>
      <c r="Y14" s="64" t="e">
        <f ca="1">INDIRECT(CONCATENATE("'",General!$C$10,"[",General!$C$11,"]Input Summary'!",ADDRESS(ROW(W14),COLUMN(W14),4)))</f>
        <v>#REF!</v>
      </c>
    </row>
    <row r="15" spans="15:29" x14ac:dyDescent="0.25">
      <c r="O15" s="65"/>
      <c r="P15" s="65"/>
      <c r="Q15" s="65" t="e">
        <f ca="1">INDIRECT(CONCATENATE("'",General!$C$10,"[",General!$C$11,"]Input Summary'!",ADDRESS(ROW(A15),COLUMN(A15),4)))</f>
        <v>#REF!</v>
      </c>
      <c r="R15" s="64" t="e">
        <f ca="1">INDIRECT(CONCATENATE("'",General!$C$10,"[",General!$C$11,"]Input Summary'!",ADDRESS(ROW(B15),COLUMN(B15),4)))</f>
        <v>#REF!</v>
      </c>
      <c r="S15" s="64" t="e">
        <f ca="1">INDIRECT(CONCATENATE("'",General!$C$10,"[",General!$C$11,"]Input Summary'!",ADDRESS(ROW(Q15),COLUMN(Q15),4)))</f>
        <v>#REF!</v>
      </c>
      <c r="T15" s="64" t="e">
        <f ca="1">INDIRECT(CONCATENATE("'",General!$C$10,"[",General!$C$11,"]Input Summary'!",ADDRESS(ROW(R15),COLUMN(R15),4)))</f>
        <v>#REF!</v>
      </c>
      <c r="U15" s="64" t="e">
        <f ca="1">INDIRECT(CONCATENATE("'",General!$C$10,"[",General!$C$11,"]Input Summary'!",ADDRESS(ROW(S15),COLUMN(S15),4)))</f>
        <v>#REF!</v>
      </c>
      <c r="V15" s="64" t="e">
        <f ca="1">INDIRECT(CONCATENATE("'",General!$C$10,"[",General!$C$11,"]Input Summary'!",ADDRESS(ROW(T15),COLUMN(T15),4)))</f>
        <v>#REF!</v>
      </c>
      <c r="W15" s="64" t="e">
        <f ca="1">INDIRECT(CONCATENATE("'",General!$C$10,"[",General!$C$11,"]Input Summary'!",ADDRESS(ROW(U15),COLUMN(U15),4)))</f>
        <v>#REF!</v>
      </c>
      <c r="X15" s="64" t="e">
        <f ca="1">INDIRECT(CONCATENATE("'",General!$C$10,"[",General!$C$11,"]Input Summary'!",ADDRESS(ROW(V15),COLUMN(V15),4)))</f>
        <v>#REF!</v>
      </c>
      <c r="Y15" s="64" t="e">
        <f ca="1">INDIRECT(CONCATENATE("'",General!$C$10,"[",General!$C$11,"]Input Summary'!",ADDRESS(ROW(W15),COLUMN(W15),4)))</f>
        <v>#REF!</v>
      </c>
    </row>
    <row r="16" spans="15:29" x14ac:dyDescent="0.25">
      <c r="O16" s="65"/>
      <c r="P16" s="65"/>
      <c r="Q16" s="65" t="e">
        <f ca="1">INDIRECT(CONCATENATE("'",General!$C$10,"[",General!$C$11,"]Input Summary'!",ADDRESS(ROW(A16),COLUMN(A16),4)))</f>
        <v>#REF!</v>
      </c>
      <c r="R16" s="64" t="e">
        <f ca="1">INDIRECT(CONCATENATE("'",General!$C$10,"[",General!$C$11,"]Input Summary'!",ADDRESS(ROW(B16),COLUMN(B16),4)))</f>
        <v>#REF!</v>
      </c>
      <c r="S16" s="64" t="e">
        <f ca="1">INDIRECT(CONCATENATE("'",General!$C$10,"[",General!$C$11,"]Input Summary'!",ADDRESS(ROW(Q16),COLUMN(Q16),4)))</f>
        <v>#REF!</v>
      </c>
      <c r="T16" s="64" t="e">
        <f ca="1">INDIRECT(CONCATENATE("'",General!$C$10,"[",General!$C$11,"]Input Summary'!",ADDRESS(ROW(R16),COLUMN(R16),4)))</f>
        <v>#REF!</v>
      </c>
      <c r="U16" s="64" t="e">
        <f ca="1">INDIRECT(CONCATENATE("'",General!$C$10,"[",General!$C$11,"]Input Summary'!",ADDRESS(ROW(S16),COLUMN(S16),4)))</f>
        <v>#REF!</v>
      </c>
      <c r="V16" s="64" t="e">
        <f ca="1">INDIRECT(CONCATENATE("'",General!$C$10,"[",General!$C$11,"]Input Summary'!",ADDRESS(ROW(T16),COLUMN(T16),4)))</f>
        <v>#REF!</v>
      </c>
      <c r="W16" s="64" t="e">
        <f ca="1">INDIRECT(CONCATENATE("'",General!$C$10,"[",General!$C$11,"]Input Summary'!",ADDRESS(ROW(U16),COLUMN(U16),4)))</f>
        <v>#REF!</v>
      </c>
      <c r="X16" s="64" t="e">
        <f ca="1">INDIRECT(CONCATENATE("'",General!$C$10,"[",General!$C$11,"]Input Summary'!",ADDRESS(ROW(V16),COLUMN(V16),4)))</f>
        <v>#REF!</v>
      </c>
      <c r="Y16" s="64" t="e">
        <f ca="1">INDIRECT(CONCATENATE("'",General!$C$10,"[",General!$C$11,"]Input Summary'!",ADDRESS(ROW(W16),COLUMN(W16),4)))</f>
        <v>#REF!</v>
      </c>
    </row>
    <row r="17" spans="15:25" x14ac:dyDescent="0.25">
      <c r="O17" s="65"/>
      <c r="P17" s="65"/>
      <c r="Q17" s="65" t="e">
        <f ca="1">INDIRECT(CONCATENATE("'",General!$C$10,"[",General!$C$11,"]Input Summary'!",ADDRESS(ROW(A17),COLUMN(A17),4)))</f>
        <v>#REF!</v>
      </c>
      <c r="R17" s="64" t="e">
        <f ca="1">INDIRECT(CONCATENATE("'",General!$C$10,"[",General!$C$11,"]Input Summary'!",ADDRESS(ROW(B17),COLUMN(B17),4)))</f>
        <v>#REF!</v>
      </c>
      <c r="S17" s="64" t="e">
        <f ca="1">INDIRECT(CONCATENATE("'",General!$C$10,"[",General!$C$11,"]Input Summary'!",ADDRESS(ROW(Q17),COLUMN(Q17),4)))</f>
        <v>#REF!</v>
      </c>
      <c r="T17" s="64" t="e">
        <f ca="1">INDIRECT(CONCATENATE("'",General!$C$10,"[",General!$C$11,"]Input Summary'!",ADDRESS(ROW(R17),COLUMN(R17),4)))</f>
        <v>#REF!</v>
      </c>
      <c r="U17" s="64" t="e">
        <f ca="1">INDIRECT(CONCATENATE("'",General!$C$10,"[",General!$C$11,"]Input Summary'!",ADDRESS(ROW(S17),COLUMN(S17),4)))</f>
        <v>#REF!</v>
      </c>
      <c r="V17" s="64" t="e">
        <f ca="1">INDIRECT(CONCATENATE("'",General!$C$10,"[",General!$C$11,"]Input Summary'!",ADDRESS(ROW(T17),COLUMN(T17),4)))</f>
        <v>#REF!</v>
      </c>
      <c r="W17" s="64" t="e">
        <f ca="1">INDIRECT(CONCATENATE("'",General!$C$10,"[",General!$C$11,"]Input Summary'!",ADDRESS(ROW(U17),COLUMN(U17),4)))</f>
        <v>#REF!</v>
      </c>
      <c r="X17" s="64" t="e">
        <f ca="1">INDIRECT(CONCATENATE("'",General!$C$10,"[",General!$C$11,"]Input Summary'!",ADDRESS(ROW(V17),COLUMN(V17),4)))</f>
        <v>#REF!</v>
      </c>
      <c r="Y17" s="64" t="e">
        <f ca="1">INDIRECT(CONCATENATE("'",General!$C$10,"[",General!$C$11,"]Input Summary'!",ADDRESS(ROW(W17),COLUMN(W17),4)))</f>
        <v>#REF!</v>
      </c>
    </row>
    <row r="18" spans="15:25" x14ac:dyDescent="0.25">
      <c r="O18" s="65"/>
      <c r="P18" s="65"/>
      <c r="Q18" s="65" t="e">
        <f ca="1">INDIRECT(CONCATENATE("'",General!$C$10,"[",General!$C$11,"]Input Summary'!",ADDRESS(ROW(A18),COLUMN(A18),4)))</f>
        <v>#REF!</v>
      </c>
      <c r="R18" s="64" t="e">
        <f ca="1">INDIRECT(CONCATENATE("'",General!$C$10,"[",General!$C$11,"]Input Summary'!",ADDRESS(ROW(B18),COLUMN(B18),4)))</f>
        <v>#REF!</v>
      </c>
      <c r="S18" s="64" t="e">
        <f ca="1">INDIRECT(CONCATENATE("'",General!$C$10,"[",General!$C$11,"]Input Summary'!",ADDRESS(ROW(Q18),COLUMN(Q18),4)))</f>
        <v>#REF!</v>
      </c>
      <c r="T18" s="64" t="e">
        <f ca="1">INDIRECT(CONCATENATE("'",General!$C$10,"[",General!$C$11,"]Input Summary'!",ADDRESS(ROW(R18),COLUMN(R18),4)))</f>
        <v>#REF!</v>
      </c>
      <c r="U18" s="64" t="e">
        <f ca="1">INDIRECT(CONCATENATE("'",General!$C$10,"[",General!$C$11,"]Input Summary'!",ADDRESS(ROW(S18),COLUMN(S18),4)))</f>
        <v>#REF!</v>
      </c>
      <c r="V18" s="64" t="e">
        <f ca="1">INDIRECT(CONCATENATE("'",General!$C$10,"[",General!$C$11,"]Input Summary'!",ADDRESS(ROW(T18),COLUMN(T18),4)))</f>
        <v>#REF!</v>
      </c>
      <c r="W18" s="64" t="e">
        <f ca="1">INDIRECT(CONCATENATE("'",General!$C$10,"[",General!$C$11,"]Input Summary'!",ADDRESS(ROW(U18),COLUMN(U18),4)))</f>
        <v>#REF!</v>
      </c>
      <c r="X18" s="64" t="e">
        <f ca="1">INDIRECT(CONCATENATE("'",General!$C$10,"[",General!$C$11,"]Input Summary'!",ADDRESS(ROW(V18),COLUMN(V18),4)))</f>
        <v>#REF!</v>
      </c>
      <c r="Y18" s="64" t="e">
        <f ca="1">INDIRECT(CONCATENATE("'",General!$C$10,"[",General!$C$11,"]Input Summary'!",ADDRESS(ROW(W18),COLUMN(W18),4)))</f>
        <v>#REF!</v>
      </c>
    </row>
    <row r="19" spans="15:25" x14ac:dyDescent="0.25">
      <c r="O19" s="65"/>
      <c r="P19" s="65"/>
      <c r="Q19" s="65" t="e">
        <f ca="1">INDIRECT(CONCATENATE("'",General!$C$10,"[",General!$C$11,"]Input Summary'!",ADDRESS(ROW(A19),COLUMN(A19),4)))</f>
        <v>#REF!</v>
      </c>
      <c r="R19" s="64" t="e">
        <f ca="1">INDIRECT(CONCATENATE("'",General!$C$10,"[",General!$C$11,"]Input Summary'!",ADDRESS(ROW(B19),COLUMN(B19),4)))</f>
        <v>#REF!</v>
      </c>
      <c r="S19" s="64" t="e">
        <f ca="1">INDIRECT(CONCATENATE("'",General!$C$10,"[",General!$C$11,"]Input Summary'!",ADDRESS(ROW(Q19),COLUMN(Q19),4)))</f>
        <v>#REF!</v>
      </c>
      <c r="T19" s="64" t="e">
        <f ca="1">INDIRECT(CONCATENATE("'",General!$C$10,"[",General!$C$11,"]Input Summary'!",ADDRESS(ROW(R19),COLUMN(R19),4)))</f>
        <v>#REF!</v>
      </c>
      <c r="U19" s="64" t="e">
        <f ca="1">INDIRECT(CONCATENATE("'",General!$C$10,"[",General!$C$11,"]Input Summary'!",ADDRESS(ROW(S19),COLUMN(S19),4)))</f>
        <v>#REF!</v>
      </c>
      <c r="V19" s="64" t="e">
        <f ca="1">INDIRECT(CONCATENATE("'",General!$C$10,"[",General!$C$11,"]Input Summary'!",ADDRESS(ROW(T19),COLUMN(T19),4)))</f>
        <v>#REF!</v>
      </c>
      <c r="W19" s="64" t="e">
        <f ca="1">INDIRECT(CONCATENATE("'",General!$C$10,"[",General!$C$11,"]Input Summary'!",ADDRESS(ROW(U19),COLUMN(U19),4)))</f>
        <v>#REF!</v>
      </c>
      <c r="X19" s="64" t="e">
        <f ca="1">INDIRECT(CONCATENATE("'",General!$C$10,"[",General!$C$11,"]Input Summary'!",ADDRESS(ROW(V19),COLUMN(V19),4)))</f>
        <v>#REF!</v>
      </c>
      <c r="Y19" s="64" t="e">
        <f ca="1">INDIRECT(CONCATENATE("'",General!$C$10,"[",General!$C$11,"]Input Summary'!",ADDRESS(ROW(W19),COLUMN(W19),4)))</f>
        <v>#REF!</v>
      </c>
    </row>
    <row r="20" spans="15:25" x14ac:dyDescent="0.25">
      <c r="O20" s="65"/>
      <c r="P20" s="65"/>
      <c r="Q20" s="65" t="e">
        <f ca="1">INDIRECT(CONCATENATE("'",General!$C$10,"[",General!$C$11,"]Input Summary'!",ADDRESS(ROW(A20),COLUMN(A20),4)))</f>
        <v>#REF!</v>
      </c>
      <c r="R20" s="64" t="e">
        <f ca="1">INDIRECT(CONCATENATE("'",General!$C$10,"[",General!$C$11,"]Input Summary'!",ADDRESS(ROW(B20),COLUMN(B20),4)))</f>
        <v>#REF!</v>
      </c>
      <c r="S20" s="64" t="e">
        <f ca="1">INDIRECT(CONCATENATE("'",General!$C$10,"[",General!$C$11,"]Input Summary'!",ADDRESS(ROW(Q20),COLUMN(Q20),4)))</f>
        <v>#REF!</v>
      </c>
      <c r="T20" s="64" t="e">
        <f ca="1">INDIRECT(CONCATENATE("'",General!$C$10,"[",General!$C$11,"]Input Summary'!",ADDRESS(ROW(R20),COLUMN(R20),4)))</f>
        <v>#REF!</v>
      </c>
      <c r="U20" s="64" t="e">
        <f ca="1">INDIRECT(CONCATENATE("'",General!$C$10,"[",General!$C$11,"]Input Summary'!",ADDRESS(ROW(S20),COLUMN(S20),4)))</f>
        <v>#REF!</v>
      </c>
      <c r="V20" s="64" t="e">
        <f ca="1">INDIRECT(CONCATENATE("'",General!$C$10,"[",General!$C$11,"]Input Summary'!",ADDRESS(ROW(T20),COLUMN(T20),4)))</f>
        <v>#REF!</v>
      </c>
      <c r="W20" s="64" t="e">
        <f ca="1">INDIRECT(CONCATENATE("'",General!$C$10,"[",General!$C$11,"]Input Summary'!",ADDRESS(ROW(U20),COLUMN(U20),4)))</f>
        <v>#REF!</v>
      </c>
      <c r="X20" s="64" t="e">
        <f ca="1">INDIRECT(CONCATENATE("'",General!$C$10,"[",General!$C$11,"]Input Summary'!",ADDRESS(ROW(V20),COLUMN(V20),4)))</f>
        <v>#REF!</v>
      </c>
      <c r="Y20" s="64" t="e">
        <f ca="1">INDIRECT(CONCATENATE("'",General!$C$10,"[",General!$C$11,"]Input Summary'!",ADDRESS(ROW(W20),COLUMN(W20),4)))</f>
        <v>#REF!</v>
      </c>
    </row>
    <row r="21" spans="15:25" x14ac:dyDescent="0.25">
      <c r="O21" s="65"/>
      <c r="P21" s="65"/>
      <c r="Q21" s="65" t="e">
        <f ca="1">INDIRECT(CONCATENATE("'",General!$C$10,"[",General!$C$11,"]Input Summary'!",ADDRESS(ROW(A21),COLUMN(A21),4)))</f>
        <v>#REF!</v>
      </c>
      <c r="R21" s="64" t="e">
        <f ca="1">INDIRECT(CONCATENATE("'",General!$C$10,"[",General!$C$11,"]Input Summary'!",ADDRESS(ROW(B21),COLUMN(B21),4)))</f>
        <v>#REF!</v>
      </c>
      <c r="S21" s="64" t="e">
        <f ca="1">INDIRECT(CONCATENATE("'",General!$C$10,"[",General!$C$11,"]Input Summary'!",ADDRESS(ROW(Q21),COLUMN(Q21),4)))</f>
        <v>#REF!</v>
      </c>
      <c r="T21" s="64" t="e">
        <f ca="1">INDIRECT(CONCATENATE("'",General!$C$10,"[",General!$C$11,"]Input Summary'!",ADDRESS(ROW(R21),COLUMN(R21),4)))</f>
        <v>#REF!</v>
      </c>
      <c r="U21" s="64" t="e">
        <f ca="1">INDIRECT(CONCATENATE("'",General!$C$10,"[",General!$C$11,"]Input Summary'!",ADDRESS(ROW(S21),COLUMN(S21),4)))</f>
        <v>#REF!</v>
      </c>
      <c r="V21" s="64" t="e">
        <f ca="1">INDIRECT(CONCATENATE("'",General!$C$10,"[",General!$C$11,"]Input Summary'!",ADDRESS(ROW(T21),COLUMN(T21),4)))</f>
        <v>#REF!</v>
      </c>
      <c r="W21" s="64" t="e">
        <f ca="1">INDIRECT(CONCATENATE("'",General!$C$10,"[",General!$C$11,"]Input Summary'!",ADDRESS(ROW(U21),COLUMN(U21),4)))</f>
        <v>#REF!</v>
      </c>
      <c r="X21" s="64" t="e">
        <f ca="1">INDIRECT(CONCATENATE("'",General!$C$10,"[",General!$C$11,"]Input Summary'!",ADDRESS(ROW(V21),COLUMN(V21),4)))</f>
        <v>#REF!</v>
      </c>
      <c r="Y21" s="64" t="e">
        <f ca="1">INDIRECT(CONCATENATE("'",General!$C$10,"[",General!$C$11,"]Input Summary'!",ADDRESS(ROW(W21),COLUMN(W21),4)))</f>
        <v>#REF!</v>
      </c>
    </row>
    <row r="22" spans="15:25" x14ac:dyDescent="0.25">
      <c r="O22" s="65"/>
      <c r="P22" s="65"/>
      <c r="Q22" s="65" t="e">
        <f ca="1">INDIRECT(CONCATENATE("'",General!$C$10,"[",General!$C$11,"]Input Summary'!",ADDRESS(ROW(A22),COLUMN(A22),4)))</f>
        <v>#REF!</v>
      </c>
      <c r="R22" s="64" t="e">
        <f ca="1">INDIRECT(CONCATENATE("'",General!$C$10,"[",General!$C$11,"]Input Summary'!",ADDRESS(ROW(B22),COLUMN(B22),4)))</f>
        <v>#REF!</v>
      </c>
      <c r="S22" s="64" t="e">
        <f ca="1">INDIRECT(CONCATENATE("'",General!$C$10,"[",General!$C$11,"]Input Summary'!",ADDRESS(ROW(Q22),COLUMN(Q22),4)))</f>
        <v>#REF!</v>
      </c>
      <c r="T22" s="64" t="e">
        <f ca="1">INDIRECT(CONCATENATE("'",General!$C$10,"[",General!$C$11,"]Input Summary'!",ADDRESS(ROW(R22),COLUMN(R22),4)))</f>
        <v>#REF!</v>
      </c>
      <c r="U22" s="64" t="e">
        <f ca="1">INDIRECT(CONCATENATE("'",General!$C$10,"[",General!$C$11,"]Input Summary'!",ADDRESS(ROW(S22),COLUMN(S22),4)))</f>
        <v>#REF!</v>
      </c>
      <c r="V22" s="64" t="e">
        <f ca="1">INDIRECT(CONCATENATE("'",General!$C$10,"[",General!$C$11,"]Input Summary'!",ADDRESS(ROW(T22),COLUMN(T22),4)))</f>
        <v>#REF!</v>
      </c>
      <c r="W22" s="64" t="e">
        <f ca="1">INDIRECT(CONCATENATE("'",General!$C$10,"[",General!$C$11,"]Input Summary'!",ADDRESS(ROW(U22),COLUMN(U22),4)))</f>
        <v>#REF!</v>
      </c>
      <c r="X22" s="64" t="e">
        <f ca="1">INDIRECT(CONCATENATE("'",General!$C$10,"[",General!$C$11,"]Input Summary'!",ADDRESS(ROW(V22),COLUMN(V22),4)))</f>
        <v>#REF!</v>
      </c>
      <c r="Y22" s="64" t="e">
        <f ca="1">INDIRECT(CONCATENATE("'",General!$C$10,"[",General!$C$11,"]Input Summary'!",ADDRESS(ROW(W22),COLUMN(W22),4)))</f>
        <v>#REF!</v>
      </c>
    </row>
    <row r="23" spans="15:25" x14ac:dyDescent="0.25">
      <c r="O23" s="65"/>
      <c r="P23" s="65"/>
      <c r="Q23" s="65" t="e">
        <f ca="1">INDIRECT(CONCATENATE("'",General!$C$10,"[",General!$C$11,"]Input Summary'!",ADDRESS(ROW(A23),COLUMN(A23),4)))</f>
        <v>#REF!</v>
      </c>
      <c r="R23" s="64" t="e">
        <f ca="1">INDIRECT(CONCATENATE("'",General!$C$10,"[",General!$C$11,"]Input Summary'!",ADDRESS(ROW(B23),COLUMN(B23),4)))</f>
        <v>#REF!</v>
      </c>
      <c r="S23" s="64" t="e">
        <f ca="1">INDIRECT(CONCATENATE("'",General!$C$10,"[",General!$C$11,"]Input Summary'!",ADDRESS(ROW(Q23),COLUMN(Q23),4)))</f>
        <v>#REF!</v>
      </c>
      <c r="T23" s="64" t="e">
        <f ca="1">INDIRECT(CONCATENATE("'",General!$C$10,"[",General!$C$11,"]Input Summary'!",ADDRESS(ROW(R23),COLUMN(R23),4)))</f>
        <v>#REF!</v>
      </c>
      <c r="U23" s="64" t="e">
        <f ca="1">INDIRECT(CONCATENATE("'",General!$C$10,"[",General!$C$11,"]Input Summary'!",ADDRESS(ROW(S23),COLUMN(S23),4)))</f>
        <v>#REF!</v>
      </c>
      <c r="V23" s="64" t="e">
        <f ca="1">INDIRECT(CONCATENATE("'",General!$C$10,"[",General!$C$11,"]Input Summary'!",ADDRESS(ROW(T23),COLUMN(T23),4)))</f>
        <v>#REF!</v>
      </c>
      <c r="W23" s="64" t="e">
        <f ca="1">INDIRECT(CONCATENATE("'",General!$C$10,"[",General!$C$11,"]Input Summary'!",ADDRESS(ROW(U23),COLUMN(U23),4)))</f>
        <v>#REF!</v>
      </c>
      <c r="X23" s="64" t="e">
        <f ca="1">INDIRECT(CONCATENATE("'",General!$C$10,"[",General!$C$11,"]Input Summary'!",ADDRESS(ROW(V23),COLUMN(V23),4)))</f>
        <v>#REF!</v>
      </c>
      <c r="Y23" s="64" t="e">
        <f ca="1">INDIRECT(CONCATENATE("'",General!$C$10,"[",General!$C$11,"]Input Summary'!",ADDRESS(ROW(W23),COLUMN(W23),4)))</f>
        <v>#REF!</v>
      </c>
    </row>
    <row r="24" spans="15:25" x14ac:dyDescent="0.25">
      <c r="O24" s="65"/>
      <c r="P24" s="65"/>
      <c r="Q24" s="65" t="e">
        <f ca="1">INDIRECT(CONCATENATE("'",General!$C$10,"[",General!$C$11,"]Input Summary'!",ADDRESS(ROW(A24),COLUMN(A24),4)))</f>
        <v>#REF!</v>
      </c>
      <c r="R24" s="64" t="e">
        <f ca="1">INDIRECT(CONCATENATE("'",General!$C$10,"[",General!$C$11,"]Input Summary'!",ADDRESS(ROW(B24),COLUMN(B24),4)))</f>
        <v>#REF!</v>
      </c>
      <c r="S24" s="64" t="e">
        <f ca="1">INDIRECT(CONCATENATE("'",General!$C$10,"[",General!$C$11,"]Input Summary'!",ADDRESS(ROW(Q24),COLUMN(Q24),4)))</f>
        <v>#REF!</v>
      </c>
      <c r="T24" s="64" t="e">
        <f ca="1">INDIRECT(CONCATENATE("'",General!$C$10,"[",General!$C$11,"]Input Summary'!",ADDRESS(ROW(R24),COLUMN(R24),4)))</f>
        <v>#REF!</v>
      </c>
      <c r="U24" s="64" t="e">
        <f ca="1">INDIRECT(CONCATENATE("'",General!$C$10,"[",General!$C$11,"]Input Summary'!",ADDRESS(ROW(S24),COLUMN(S24),4)))</f>
        <v>#REF!</v>
      </c>
      <c r="V24" s="64" t="e">
        <f ca="1">INDIRECT(CONCATENATE("'",General!$C$10,"[",General!$C$11,"]Input Summary'!",ADDRESS(ROW(T24),COLUMN(T24),4)))</f>
        <v>#REF!</v>
      </c>
      <c r="W24" s="64" t="e">
        <f ca="1">INDIRECT(CONCATENATE("'",General!$C$10,"[",General!$C$11,"]Input Summary'!",ADDRESS(ROW(U24),COLUMN(U24),4)))</f>
        <v>#REF!</v>
      </c>
      <c r="X24" s="64" t="e">
        <f ca="1">INDIRECT(CONCATENATE("'",General!$C$10,"[",General!$C$11,"]Input Summary'!",ADDRESS(ROW(V24),COLUMN(V24),4)))</f>
        <v>#REF!</v>
      </c>
      <c r="Y24" s="64" t="e">
        <f ca="1">INDIRECT(CONCATENATE("'",General!$C$10,"[",General!$C$11,"]Input Summary'!",ADDRESS(ROW(W24),COLUMN(W24),4)))</f>
        <v>#REF!</v>
      </c>
    </row>
    <row r="25" spans="15:25" x14ac:dyDescent="0.25">
      <c r="O25" s="65"/>
      <c r="P25" s="65"/>
      <c r="Q25" s="65" t="e">
        <f ca="1">INDIRECT(CONCATENATE("'",General!$C$10,"[",General!$C$11,"]Input Summary'!",ADDRESS(ROW(A25),COLUMN(A25),4)))</f>
        <v>#REF!</v>
      </c>
      <c r="R25" s="64" t="e">
        <f ca="1">INDIRECT(CONCATENATE("'",General!$C$10,"[",General!$C$11,"]Input Summary'!",ADDRESS(ROW(B25),COLUMN(B25),4)))</f>
        <v>#REF!</v>
      </c>
      <c r="S25" s="64" t="e">
        <f ca="1">INDIRECT(CONCATENATE("'",General!$C$10,"[",General!$C$11,"]Input Summary'!",ADDRESS(ROW(Q25),COLUMN(Q25),4)))</f>
        <v>#REF!</v>
      </c>
      <c r="T25" s="64" t="e">
        <f ca="1">INDIRECT(CONCATENATE("'",General!$C$10,"[",General!$C$11,"]Input Summary'!",ADDRESS(ROW(R25),COLUMN(R25),4)))</f>
        <v>#REF!</v>
      </c>
      <c r="U25" s="64" t="e">
        <f ca="1">INDIRECT(CONCATENATE("'",General!$C$10,"[",General!$C$11,"]Input Summary'!",ADDRESS(ROW(S25),COLUMN(S25),4)))</f>
        <v>#REF!</v>
      </c>
      <c r="V25" s="64" t="e">
        <f ca="1">INDIRECT(CONCATENATE("'",General!$C$10,"[",General!$C$11,"]Input Summary'!",ADDRESS(ROW(T25),COLUMN(T25),4)))</f>
        <v>#REF!</v>
      </c>
      <c r="W25" s="64" t="e">
        <f ca="1">INDIRECT(CONCATENATE("'",General!$C$10,"[",General!$C$11,"]Input Summary'!",ADDRESS(ROW(U25),COLUMN(U25),4)))</f>
        <v>#REF!</v>
      </c>
      <c r="X25" s="64" t="e">
        <f ca="1">INDIRECT(CONCATENATE("'",General!$C$10,"[",General!$C$11,"]Input Summary'!",ADDRESS(ROW(V25),COLUMN(V25),4)))</f>
        <v>#REF!</v>
      </c>
      <c r="Y25" s="64" t="e">
        <f ca="1">INDIRECT(CONCATENATE("'",General!$C$10,"[",General!$C$11,"]Input Summary'!",ADDRESS(ROW(W25),COLUMN(W25),4)))</f>
        <v>#REF!</v>
      </c>
    </row>
    <row r="26" spans="15:25" x14ac:dyDescent="0.25">
      <c r="O26" s="65"/>
      <c r="P26" s="65"/>
      <c r="Q26" s="65" t="e">
        <f ca="1">INDIRECT(CONCATENATE("'",General!$C$10,"[",General!$C$11,"]Input Summary'!",ADDRESS(ROW(A26),COLUMN(A26),4)))</f>
        <v>#REF!</v>
      </c>
      <c r="R26" s="64" t="e">
        <f ca="1">INDIRECT(CONCATENATE("'",General!$C$10,"[",General!$C$11,"]Input Summary'!",ADDRESS(ROW(B26),COLUMN(B26),4)))</f>
        <v>#REF!</v>
      </c>
      <c r="S26" s="64" t="e">
        <f ca="1">INDIRECT(CONCATENATE("'",General!$C$10,"[",General!$C$11,"]Input Summary'!",ADDRESS(ROW(Q26),COLUMN(Q26),4)))</f>
        <v>#REF!</v>
      </c>
      <c r="T26" s="64" t="e">
        <f ca="1">INDIRECT(CONCATENATE("'",General!$C$10,"[",General!$C$11,"]Input Summary'!",ADDRESS(ROW(R26),COLUMN(R26),4)))</f>
        <v>#REF!</v>
      </c>
      <c r="U26" s="64" t="e">
        <f ca="1">INDIRECT(CONCATENATE("'",General!$C$10,"[",General!$C$11,"]Input Summary'!",ADDRESS(ROW(S26),COLUMN(S26),4)))</f>
        <v>#REF!</v>
      </c>
      <c r="V26" s="64" t="e">
        <f ca="1">INDIRECT(CONCATENATE("'",General!$C$10,"[",General!$C$11,"]Input Summary'!",ADDRESS(ROW(T26),COLUMN(T26),4)))</f>
        <v>#REF!</v>
      </c>
      <c r="W26" s="64" t="e">
        <f ca="1">INDIRECT(CONCATENATE("'",General!$C$10,"[",General!$C$11,"]Input Summary'!",ADDRESS(ROW(U26),COLUMN(U26),4)))</f>
        <v>#REF!</v>
      </c>
      <c r="X26" s="64" t="e">
        <f ca="1">INDIRECT(CONCATENATE("'",General!$C$10,"[",General!$C$11,"]Input Summary'!",ADDRESS(ROW(V26),COLUMN(V26),4)))</f>
        <v>#REF!</v>
      </c>
      <c r="Y26" s="64" t="e">
        <f ca="1">INDIRECT(CONCATENATE("'",General!$C$10,"[",General!$C$11,"]Input Summary'!",ADDRESS(ROW(W26),COLUMN(W26),4)))</f>
        <v>#REF!</v>
      </c>
    </row>
    <row r="27" spans="15:25" x14ac:dyDescent="0.25">
      <c r="O27" s="65"/>
      <c r="P27" s="65"/>
      <c r="Q27" s="65" t="e">
        <f ca="1">INDIRECT(CONCATENATE("'",General!$C$10,"[",General!$C$11,"]Input Summary'!",ADDRESS(ROW(A27),COLUMN(A27),4)))</f>
        <v>#REF!</v>
      </c>
      <c r="R27" s="64" t="e">
        <f ca="1">INDIRECT(CONCATENATE("'",General!$C$10,"[",General!$C$11,"]Input Summary'!",ADDRESS(ROW(B27),COLUMN(B27),4)))</f>
        <v>#REF!</v>
      </c>
      <c r="S27" s="64" t="e">
        <f ca="1">INDIRECT(CONCATENATE("'",General!$C$10,"[",General!$C$11,"]Input Summary'!",ADDRESS(ROW(Q27),COLUMN(Q27),4)))</f>
        <v>#REF!</v>
      </c>
      <c r="T27" s="64" t="e">
        <f ca="1">INDIRECT(CONCATENATE("'",General!$C$10,"[",General!$C$11,"]Input Summary'!",ADDRESS(ROW(R27),COLUMN(R27),4)))</f>
        <v>#REF!</v>
      </c>
      <c r="U27" s="64" t="e">
        <f ca="1">INDIRECT(CONCATENATE("'",General!$C$10,"[",General!$C$11,"]Input Summary'!",ADDRESS(ROW(S27),COLUMN(S27),4)))</f>
        <v>#REF!</v>
      </c>
      <c r="V27" s="64" t="e">
        <f ca="1">INDIRECT(CONCATENATE("'",General!$C$10,"[",General!$C$11,"]Input Summary'!",ADDRESS(ROW(T27),COLUMN(T27),4)))</f>
        <v>#REF!</v>
      </c>
      <c r="W27" s="64" t="e">
        <f ca="1">INDIRECT(CONCATENATE("'",General!$C$10,"[",General!$C$11,"]Input Summary'!",ADDRESS(ROW(U27),COLUMN(U27),4)))</f>
        <v>#REF!</v>
      </c>
      <c r="X27" s="64" t="e">
        <f ca="1">INDIRECT(CONCATENATE("'",General!$C$10,"[",General!$C$11,"]Input Summary'!",ADDRESS(ROW(V27),COLUMN(V27),4)))</f>
        <v>#REF!</v>
      </c>
      <c r="Y27" s="64" t="e">
        <f ca="1">INDIRECT(CONCATENATE("'",General!$C$10,"[",General!$C$11,"]Input Summary'!",ADDRESS(ROW(W27),COLUMN(W27),4)))</f>
        <v>#REF!</v>
      </c>
    </row>
    <row r="28" spans="15:25" x14ac:dyDescent="0.25">
      <c r="O28" s="65"/>
      <c r="P28" s="65"/>
      <c r="Q28" s="65" t="e">
        <f ca="1">INDIRECT(CONCATENATE("'",General!$C$10,"[",General!$C$11,"]Input Summary'!",ADDRESS(ROW(A28),COLUMN(A28),4)))</f>
        <v>#REF!</v>
      </c>
      <c r="R28" s="64" t="e">
        <f ca="1">INDIRECT(CONCATENATE("'",General!$C$10,"[",General!$C$11,"]Input Summary'!",ADDRESS(ROW(B28),COLUMN(B28),4)))</f>
        <v>#REF!</v>
      </c>
      <c r="S28" s="64" t="e">
        <f ca="1">INDIRECT(CONCATENATE("'",General!$C$10,"[",General!$C$11,"]Input Summary'!",ADDRESS(ROW(Q28),COLUMN(Q28),4)))</f>
        <v>#REF!</v>
      </c>
      <c r="T28" s="64" t="e">
        <f ca="1">INDIRECT(CONCATENATE("'",General!$C$10,"[",General!$C$11,"]Input Summary'!",ADDRESS(ROW(R28),COLUMN(R28),4)))</f>
        <v>#REF!</v>
      </c>
      <c r="U28" s="64" t="e">
        <f ca="1">INDIRECT(CONCATENATE("'",General!$C$10,"[",General!$C$11,"]Input Summary'!",ADDRESS(ROW(S28),COLUMN(S28),4)))</f>
        <v>#REF!</v>
      </c>
      <c r="V28" s="64" t="e">
        <f ca="1">INDIRECT(CONCATENATE("'",General!$C$10,"[",General!$C$11,"]Input Summary'!",ADDRESS(ROW(T28),COLUMN(T28),4)))</f>
        <v>#REF!</v>
      </c>
      <c r="W28" s="64" t="e">
        <f ca="1">INDIRECT(CONCATENATE("'",General!$C$10,"[",General!$C$11,"]Input Summary'!",ADDRESS(ROW(U28),COLUMN(U28),4)))</f>
        <v>#REF!</v>
      </c>
      <c r="X28" s="64" t="e">
        <f ca="1">INDIRECT(CONCATENATE("'",General!$C$10,"[",General!$C$11,"]Input Summary'!",ADDRESS(ROW(V28),COLUMN(V28),4)))</f>
        <v>#REF!</v>
      </c>
      <c r="Y28" s="64" t="e">
        <f ca="1">INDIRECT(CONCATENATE("'",General!$C$10,"[",General!$C$11,"]Input Summary'!",ADDRESS(ROW(W28),COLUMN(W28),4)))</f>
        <v>#REF!</v>
      </c>
    </row>
    <row r="29" spans="15:25" x14ac:dyDescent="0.25">
      <c r="O29" s="65"/>
      <c r="P29" s="65"/>
      <c r="Q29" s="65" t="e">
        <f ca="1">INDIRECT(CONCATENATE("'",General!$C$10,"[",General!$C$11,"]Input Summary'!",ADDRESS(ROW(A29),COLUMN(A29),4)))</f>
        <v>#REF!</v>
      </c>
      <c r="R29" s="64" t="e">
        <f ca="1">INDIRECT(CONCATENATE("'",General!$C$10,"[",General!$C$11,"]Input Summary'!",ADDRESS(ROW(B29),COLUMN(B29),4)))</f>
        <v>#REF!</v>
      </c>
      <c r="S29" s="64" t="e">
        <f ca="1">INDIRECT(CONCATENATE("'",General!$C$10,"[",General!$C$11,"]Input Summary'!",ADDRESS(ROW(Q29),COLUMN(Q29),4)))</f>
        <v>#REF!</v>
      </c>
      <c r="T29" s="64" t="e">
        <f ca="1">INDIRECT(CONCATENATE("'",General!$C$10,"[",General!$C$11,"]Input Summary'!",ADDRESS(ROW(R29),COLUMN(R29),4)))</f>
        <v>#REF!</v>
      </c>
      <c r="U29" s="64" t="e">
        <f ca="1">INDIRECT(CONCATENATE("'",General!$C$10,"[",General!$C$11,"]Input Summary'!",ADDRESS(ROW(S29),COLUMN(S29),4)))</f>
        <v>#REF!</v>
      </c>
      <c r="V29" s="64" t="e">
        <f ca="1">INDIRECT(CONCATENATE("'",General!$C$10,"[",General!$C$11,"]Input Summary'!",ADDRESS(ROW(T29),COLUMN(T29),4)))</f>
        <v>#REF!</v>
      </c>
      <c r="W29" s="64" t="e">
        <f ca="1">INDIRECT(CONCATENATE("'",General!$C$10,"[",General!$C$11,"]Input Summary'!",ADDRESS(ROW(U29),COLUMN(U29),4)))</f>
        <v>#REF!</v>
      </c>
      <c r="X29" s="64" t="e">
        <f ca="1">INDIRECT(CONCATENATE("'",General!$C$10,"[",General!$C$11,"]Input Summary'!",ADDRESS(ROW(V29),COLUMN(V29),4)))</f>
        <v>#REF!</v>
      </c>
      <c r="Y29" s="64" t="e">
        <f ca="1">INDIRECT(CONCATENATE("'",General!$C$10,"[",General!$C$11,"]Input Summary'!",ADDRESS(ROW(W29),COLUMN(W29),4)))</f>
        <v>#REF!</v>
      </c>
    </row>
    <row r="30" spans="15:25" x14ac:dyDescent="0.25">
      <c r="O30" s="65"/>
      <c r="P30" s="65"/>
      <c r="Q30" s="65" t="e">
        <f ca="1">INDIRECT(CONCATENATE("'",General!$C$10,"[",General!$C$11,"]Input Summary'!",ADDRESS(ROW(A30),COLUMN(A30),4)))</f>
        <v>#REF!</v>
      </c>
      <c r="R30" s="64" t="e">
        <f ca="1">INDIRECT(CONCATENATE("'",General!$C$10,"[",General!$C$11,"]Input Summary'!",ADDRESS(ROW(B30),COLUMN(B30),4)))</f>
        <v>#REF!</v>
      </c>
      <c r="S30" s="64" t="e">
        <f ca="1">INDIRECT(CONCATENATE("'",General!$C$10,"[",General!$C$11,"]Input Summary'!",ADDRESS(ROW(Q30),COLUMN(Q30),4)))</f>
        <v>#REF!</v>
      </c>
      <c r="T30" s="64" t="e">
        <f ca="1">INDIRECT(CONCATENATE("'",General!$C$10,"[",General!$C$11,"]Input Summary'!",ADDRESS(ROW(R30),COLUMN(R30),4)))</f>
        <v>#REF!</v>
      </c>
      <c r="U30" s="64" t="e">
        <f ca="1">INDIRECT(CONCATENATE("'",General!$C$10,"[",General!$C$11,"]Input Summary'!",ADDRESS(ROW(S30),COLUMN(S30),4)))</f>
        <v>#REF!</v>
      </c>
      <c r="V30" s="64" t="e">
        <f ca="1">INDIRECT(CONCATENATE("'",General!$C$10,"[",General!$C$11,"]Input Summary'!",ADDRESS(ROW(T30),COLUMN(T30),4)))</f>
        <v>#REF!</v>
      </c>
      <c r="W30" s="64" t="e">
        <f ca="1">INDIRECT(CONCATENATE("'",General!$C$10,"[",General!$C$11,"]Input Summary'!",ADDRESS(ROW(U30),COLUMN(U30),4)))</f>
        <v>#REF!</v>
      </c>
      <c r="X30" s="64" t="e">
        <f ca="1">INDIRECT(CONCATENATE("'",General!$C$10,"[",General!$C$11,"]Input Summary'!",ADDRESS(ROW(V30),COLUMN(V30),4)))</f>
        <v>#REF!</v>
      </c>
      <c r="Y30" s="64" t="e">
        <f ca="1">INDIRECT(CONCATENATE("'",General!$C$10,"[",General!$C$11,"]Input Summary'!",ADDRESS(ROW(W30),COLUMN(W30),4)))</f>
        <v>#REF!</v>
      </c>
    </row>
    <row r="31" spans="15:25" x14ac:dyDescent="0.25">
      <c r="O31" s="65"/>
      <c r="P31" s="65"/>
      <c r="Q31" s="65" t="e">
        <f ca="1">INDIRECT(CONCATENATE("'",General!$C$10,"[",General!$C$11,"]Input Summary'!",ADDRESS(ROW(A31),COLUMN(A31),4)))</f>
        <v>#REF!</v>
      </c>
      <c r="R31" s="64" t="e">
        <f ca="1">INDIRECT(CONCATENATE("'",General!$C$10,"[",General!$C$11,"]Input Summary'!",ADDRESS(ROW(B31),COLUMN(B31),4)))</f>
        <v>#REF!</v>
      </c>
      <c r="S31" s="64" t="e">
        <f ca="1">INDIRECT(CONCATENATE("'",General!$C$10,"[",General!$C$11,"]Input Summary'!",ADDRESS(ROW(Q31),COLUMN(Q31),4)))</f>
        <v>#REF!</v>
      </c>
      <c r="T31" s="64" t="e">
        <f ca="1">INDIRECT(CONCATENATE("'",General!$C$10,"[",General!$C$11,"]Input Summary'!",ADDRESS(ROW(R31),COLUMN(R31),4)))</f>
        <v>#REF!</v>
      </c>
      <c r="U31" s="64" t="e">
        <f ca="1">INDIRECT(CONCATENATE("'",General!$C$10,"[",General!$C$11,"]Input Summary'!",ADDRESS(ROW(S31),COLUMN(S31),4)))</f>
        <v>#REF!</v>
      </c>
      <c r="V31" s="64" t="e">
        <f ca="1">INDIRECT(CONCATENATE("'",General!$C$10,"[",General!$C$11,"]Input Summary'!",ADDRESS(ROW(T31),COLUMN(T31),4)))</f>
        <v>#REF!</v>
      </c>
      <c r="W31" s="64" t="e">
        <f ca="1">INDIRECT(CONCATENATE("'",General!$C$10,"[",General!$C$11,"]Input Summary'!",ADDRESS(ROW(U31),COLUMN(U31),4)))</f>
        <v>#REF!</v>
      </c>
      <c r="X31" s="64" t="e">
        <f ca="1">INDIRECT(CONCATENATE("'",General!$C$10,"[",General!$C$11,"]Input Summary'!",ADDRESS(ROW(V31),COLUMN(V31),4)))</f>
        <v>#REF!</v>
      </c>
      <c r="Y31" s="64" t="e">
        <f ca="1">INDIRECT(CONCATENATE("'",General!$C$10,"[",General!$C$11,"]Input Summary'!",ADDRESS(ROW(W31),COLUMN(W31),4)))</f>
        <v>#REF!</v>
      </c>
    </row>
    <row r="32" spans="15:25" x14ac:dyDescent="0.25">
      <c r="O32" s="65"/>
      <c r="P32" s="65"/>
      <c r="Q32" s="65" t="e">
        <f ca="1">INDIRECT(CONCATENATE("'",General!$C$10,"[",General!$C$11,"]Input Summary'!",ADDRESS(ROW(A32),COLUMN(A32),4)))</f>
        <v>#REF!</v>
      </c>
      <c r="R32" s="64" t="e">
        <f ca="1">INDIRECT(CONCATENATE("'",General!$C$10,"[",General!$C$11,"]Input Summary'!",ADDRESS(ROW(B32),COLUMN(B32),4)))</f>
        <v>#REF!</v>
      </c>
      <c r="S32" s="64" t="e">
        <f ca="1">INDIRECT(CONCATENATE("'",General!$C$10,"[",General!$C$11,"]Input Summary'!",ADDRESS(ROW(Q32),COLUMN(Q32),4)))</f>
        <v>#REF!</v>
      </c>
      <c r="T32" s="64" t="e">
        <f ca="1">INDIRECT(CONCATENATE("'",General!$C$10,"[",General!$C$11,"]Input Summary'!",ADDRESS(ROW(R32),COLUMN(R32),4)))</f>
        <v>#REF!</v>
      </c>
      <c r="U32" s="64" t="e">
        <f ca="1">INDIRECT(CONCATENATE("'",General!$C$10,"[",General!$C$11,"]Input Summary'!",ADDRESS(ROW(S32),COLUMN(S32),4)))</f>
        <v>#REF!</v>
      </c>
      <c r="V32" s="64" t="e">
        <f ca="1">INDIRECT(CONCATENATE("'",General!$C$10,"[",General!$C$11,"]Input Summary'!",ADDRESS(ROW(T32),COLUMN(T32),4)))</f>
        <v>#REF!</v>
      </c>
      <c r="W32" s="64" t="e">
        <f ca="1">INDIRECT(CONCATENATE("'",General!$C$10,"[",General!$C$11,"]Input Summary'!",ADDRESS(ROW(U32),COLUMN(U32),4)))</f>
        <v>#REF!</v>
      </c>
      <c r="X32" s="64" t="e">
        <f ca="1">INDIRECT(CONCATENATE("'",General!$C$10,"[",General!$C$11,"]Input Summary'!",ADDRESS(ROW(V32),COLUMN(V32),4)))</f>
        <v>#REF!</v>
      </c>
      <c r="Y32" s="64" t="e">
        <f ca="1">INDIRECT(CONCATENATE("'",General!$C$10,"[",General!$C$11,"]Input Summary'!",ADDRESS(ROW(W32),COLUMN(W32),4)))</f>
        <v>#REF!</v>
      </c>
    </row>
    <row r="33" spans="15:25" x14ac:dyDescent="0.25">
      <c r="O33" s="65"/>
      <c r="P33" s="65"/>
      <c r="Q33" s="65" t="e">
        <f ca="1">INDIRECT(CONCATENATE("'",General!$C$10,"[",General!$C$11,"]Input Summary'!",ADDRESS(ROW(A33),COLUMN(A33),4)))</f>
        <v>#REF!</v>
      </c>
      <c r="R33" s="64" t="e">
        <f ca="1">INDIRECT(CONCATENATE("'",General!$C$10,"[",General!$C$11,"]Input Summary'!",ADDRESS(ROW(B33),COLUMN(B33),4)))</f>
        <v>#REF!</v>
      </c>
      <c r="S33" s="64" t="e">
        <f ca="1">INDIRECT(CONCATENATE("'",General!$C$10,"[",General!$C$11,"]Input Summary'!",ADDRESS(ROW(Q33),COLUMN(Q33),4)))</f>
        <v>#REF!</v>
      </c>
      <c r="T33" s="64" t="e">
        <f ca="1">INDIRECT(CONCATENATE("'",General!$C$10,"[",General!$C$11,"]Input Summary'!",ADDRESS(ROW(R33),COLUMN(R33),4)))</f>
        <v>#REF!</v>
      </c>
      <c r="U33" s="64" t="e">
        <f ca="1">INDIRECT(CONCATENATE("'",General!$C$10,"[",General!$C$11,"]Input Summary'!",ADDRESS(ROW(S33),COLUMN(S33),4)))</f>
        <v>#REF!</v>
      </c>
      <c r="V33" s="64" t="e">
        <f ca="1">INDIRECT(CONCATENATE("'",General!$C$10,"[",General!$C$11,"]Input Summary'!",ADDRESS(ROW(T33),COLUMN(T33),4)))</f>
        <v>#REF!</v>
      </c>
      <c r="W33" s="64" t="e">
        <f ca="1">INDIRECT(CONCATENATE("'",General!$C$10,"[",General!$C$11,"]Input Summary'!",ADDRESS(ROW(U33),COLUMN(U33),4)))</f>
        <v>#REF!</v>
      </c>
      <c r="X33" s="64" t="e">
        <f ca="1">INDIRECT(CONCATENATE("'",General!$C$10,"[",General!$C$11,"]Input Summary'!",ADDRESS(ROW(V33),COLUMN(V33),4)))</f>
        <v>#REF!</v>
      </c>
      <c r="Y33" s="64" t="e">
        <f ca="1">INDIRECT(CONCATENATE("'",General!$C$10,"[",General!$C$11,"]Input Summary'!",ADDRESS(ROW(W33),COLUMN(W33),4)))</f>
        <v>#REF!</v>
      </c>
    </row>
    <row r="34" spans="15:25" x14ac:dyDescent="0.25">
      <c r="O34" s="65"/>
      <c r="P34" s="65"/>
      <c r="Q34" s="65" t="e">
        <f ca="1">INDIRECT(CONCATENATE("'",General!$C$10,"[",General!$C$11,"]Input Summary'!",ADDRESS(ROW(A34),COLUMN(A34),4)))</f>
        <v>#REF!</v>
      </c>
      <c r="R34" s="64" t="e">
        <f ca="1">INDIRECT(CONCATENATE("'",General!$C$10,"[",General!$C$11,"]Input Summary'!",ADDRESS(ROW(B34),COLUMN(B34),4)))</f>
        <v>#REF!</v>
      </c>
      <c r="S34" s="64" t="e">
        <f ca="1">INDIRECT(CONCATENATE("'",General!$C$10,"[",General!$C$11,"]Input Summary'!",ADDRESS(ROW(Q34),COLUMN(Q34),4)))</f>
        <v>#REF!</v>
      </c>
      <c r="T34" s="64" t="e">
        <f ca="1">INDIRECT(CONCATENATE("'",General!$C$10,"[",General!$C$11,"]Input Summary'!",ADDRESS(ROW(R34),COLUMN(R34),4)))</f>
        <v>#REF!</v>
      </c>
      <c r="U34" s="64" t="e">
        <f ca="1">INDIRECT(CONCATENATE("'",General!$C$10,"[",General!$C$11,"]Input Summary'!",ADDRESS(ROW(S34),COLUMN(S34),4)))</f>
        <v>#REF!</v>
      </c>
      <c r="V34" s="64" t="e">
        <f ca="1">INDIRECT(CONCATENATE("'",General!$C$10,"[",General!$C$11,"]Input Summary'!",ADDRESS(ROW(T34),COLUMN(T34),4)))</f>
        <v>#REF!</v>
      </c>
      <c r="W34" s="64" t="e">
        <f ca="1">INDIRECT(CONCATENATE("'",General!$C$10,"[",General!$C$11,"]Input Summary'!",ADDRESS(ROW(U34),COLUMN(U34),4)))</f>
        <v>#REF!</v>
      </c>
      <c r="X34" s="64" t="e">
        <f ca="1">INDIRECT(CONCATENATE("'",General!$C$10,"[",General!$C$11,"]Input Summary'!",ADDRESS(ROW(V34),COLUMN(V34),4)))</f>
        <v>#REF!</v>
      </c>
      <c r="Y34" s="64" t="e">
        <f ca="1">INDIRECT(CONCATENATE("'",General!$C$10,"[",General!$C$11,"]Input Summary'!",ADDRESS(ROW(W34),COLUMN(W34),4)))</f>
        <v>#REF!</v>
      </c>
    </row>
    <row r="35" spans="15:25" x14ac:dyDescent="0.25">
      <c r="O35" s="65"/>
      <c r="P35" s="65"/>
      <c r="Q35" s="65" t="e">
        <f ca="1">INDIRECT(CONCATENATE("'",General!$C$10,"[",General!$C$11,"]Input Summary'!",ADDRESS(ROW(A35),COLUMN(A35),4)))</f>
        <v>#REF!</v>
      </c>
      <c r="R35" s="64" t="e">
        <f ca="1">INDIRECT(CONCATENATE("'",General!$C$10,"[",General!$C$11,"]Input Summary'!",ADDRESS(ROW(B35),COLUMN(B35),4)))</f>
        <v>#REF!</v>
      </c>
      <c r="S35" s="64" t="e">
        <f ca="1">INDIRECT(CONCATENATE("'",General!$C$10,"[",General!$C$11,"]Input Summary'!",ADDRESS(ROW(Q35),COLUMN(Q35),4)))</f>
        <v>#REF!</v>
      </c>
      <c r="T35" s="64" t="e">
        <f ca="1">INDIRECT(CONCATENATE("'",General!$C$10,"[",General!$C$11,"]Input Summary'!",ADDRESS(ROW(R35),COLUMN(R35),4)))</f>
        <v>#REF!</v>
      </c>
      <c r="U35" s="64" t="e">
        <f ca="1">INDIRECT(CONCATENATE("'",General!$C$10,"[",General!$C$11,"]Input Summary'!",ADDRESS(ROW(S35),COLUMN(S35),4)))</f>
        <v>#REF!</v>
      </c>
      <c r="V35" s="64" t="e">
        <f ca="1">INDIRECT(CONCATENATE("'",General!$C$10,"[",General!$C$11,"]Input Summary'!",ADDRESS(ROW(T35),COLUMN(T35),4)))</f>
        <v>#REF!</v>
      </c>
      <c r="W35" s="64" t="e">
        <f ca="1">INDIRECT(CONCATENATE("'",General!$C$10,"[",General!$C$11,"]Input Summary'!",ADDRESS(ROW(U35),COLUMN(U35),4)))</f>
        <v>#REF!</v>
      </c>
      <c r="X35" s="64" t="e">
        <f ca="1">INDIRECT(CONCATENATE("'",General!$C$10,"[",General!$C$11,"]Input Summary'!",ADDRESS(ROW(V35),COLUMN(V35),4)))</f>
        <v>#REF!</v>
      </c>
      <c r="Y35" s="64" t="e">
        <f ca="1">INDIRECT(CONCATENATE("'",General!$C$10,"[",General!$C$11,"]Input Summary'!",ADDRESS(ROW(W35),COLUMN(W35),4)))</f>
        <v>#REF!</v>
      </c>
    </row>
    <row r="36" spans="15:25" x14ac:dyDescent="0.25">
      <c r="O36" s="65"/>
      <c r="P36" s="65"/>
      <c r="Q36" s="65" t="e">
        <f ca="1">INDIRECT(CONCATENATE("'",General!$C$10,"[",General!$C$11,"]Input Summary'!",ADDRESS(ROW(A36),COLUMN(A36),4)))</f>
        <v>#REF!</v>
      </c>
      <c r="R36" s="64" t="e">
        <f ca="1">INDIRECT(CONCATENATE("'",General!$C$10,"[",General!$C$11,"]Input Summary'!",ADDRESS(ROW(B36),COLUMN(B36),4)))</f>
        <v>#REF!</v>
      </c>
      <c r="S36" s="64" t="e">
        <f ca="1">INDIRECT(CONCATENATE("'",General!$C$10,"[",General!$C$11,"]Input Summary'!",ADDRESS(ROW(Q36),COLUMN(Q36),4)))</f>
        <v>#REF!</v>
      </c>
      <c r="T36" s="64" t="e">
        <f ca="1">INDIRECT(CONCATENATE("'",General!$C$10,"[",General!$C$11,"]Input Summary'!",ADDRESS(ROW(R36),COLUMN(R36),4)))</f>
        <v>#REF!</v>
      </c>
      <c r="U36" s="64" t="e">
        <f ca="1">INDIRECT(CONCATENATE("'",General!$C$10,"[",General!$C$11,"]Input Summary'!",ADDRESS(ROW(S36),COLUMN(S36),4)))</f>
        <v>#REF!</v>
      </c>
      <c r="V36" s="64" t="e">
        <f ca="1">INDIRECT(CONCATENATE("'",General!$C$10,"[",General!$C$11,"]Input Summary'!",ADDRESS(ROW(T36),COLUMN(T36),4)))</f>
        <v>#REF!</v>
      </c>
      <c r="W36" s="64" t="e">
        <f ca="1">INDIRECT(CONCATENATE("'",General!$C$10,"[",General!$C$11,"]Input Summary'!",ADDRESS(ROW(U36),COLUMN(U36),4)))</f>
        <v>#REF!</v>
      </c>
      <c r="X36" s="64" t="e">
        <f ca="1">INDIRECT(CONCATENATE("'",General!$C$10,"[",General!$C$11,"]Input Summary'!",ADDRESS(ROW(V36),COLUMN(V36),4)))</f>
        <v>#REF!</v>
      </c>
      <c r="Y36" s="64" t="e">
        <f ca="1">INDIRECT(CONCATENATE("'",General!$C$10,"[",General!$C$11,"]Input Summary'!",ADDRESS(ROW(W36),COLUMN(W36),4)))</f>
        <v>#REF!</v>
      </c>
    </row>
    <row r="37" spans="15:25" x14ac:dyDescent="0.25">
      <c r="O37" s="65"/>
      <c r="P37" s="65"/>
      <c r="Q37" s="65" t="e">
        <f ca="1">INDIRECT(CONCATENATE("'",General!$C$10,"[",General!$C$11,"]Input Summary'!",ADDRESS(ROW(A37),COLUMN(A37),4)))</f>
        <v>#REF!</v>
      </c>
      <c r="R37" s="64" t="e">
        <f ca="1">INDIRECT(CONCATENATE("'",General!$C$10,"[",General!$C$11,"]Input Summary'!",ADDRESS(ROW(B37),COLUMN(B37),4)))</f>
        <v>#REF!</v>
      </c>
      <c r="S37" s="64" t="e">
        <f ca="1">INDIRECT(CONCATENATE("'",General!$C$10,"[",General!$C$11,"]Input Summary'!",ADDRESS(ROW(Q37),COLUMN(Q37),4)))</f>
        <v>#REF!</v>
      </c>
      <c r="T37" s="64" t="e">
        <f ca="1">INDIRECT(CONCATENATE("'",General!$C$10,"[",General!$C$11,"]Input Summary'!",ADDRESS(ROW(R37),COLUMN(R37),4)))</f>
        <v>#REF!</v>
      </c>
      <c r="U37" s="64" t="e">
        <f ca="1">INDIRECT(CONCATENATE("'",General!$C$10,"[",General!$C$11,"]Input Summary'!",ADDRESS(ROW(S37),COLUMN(S37),4)))</f>
        <v>#REF!</v>
      </c>
      <c r="V37" s="64" t="e">
        <f ca="1">INDIRECT(CONCATENATE("'",General!$C$10,"[",General!$C$11,"]Input Summary'!",ADDRESS(ROW(T37),COLUMN(T37),4)))</f>
        <v>#REF!</v>
      </c>
      <c r="W37" s="64" t="e">
        <f ca="1">INDIRECT(CONCATENATE("'",General!$C$10,"[",General!$C$11,"]Input Summary'!",ADDRESS(ROW(U37),COLUMN(U37),4)))</f>
        <v>#REF!</v>
      </c>
      <c r="X37" s="64" t="e">
        <f ca="1">INDIRECT(CONCATENATE("'",General!$C$10,"[",General!$C$11,"]Input Summary'!",ADDRESS(ROW(V37),COLUMN(V37),4)))</f>
        <v>#REF!</v>
      </c>
      <c r="Y37" s="64" t="e">
        <f ca="1">INDIRECT(CONCATENATE("'",General!$C$10,"[",General!$C$11,"]Input Summary'!",ADDRESS(ROW(W37),COLUMN(W37),4)))</f>
        <v>#REF!</v>
      </c>
    </row>
    <row r="38" spans="15:25" x14ac:dyDescent="0.25">
      <c r="O38" s="65"/>
      <c r="P38" s="65"/>
      <c r="Q38" s="65" t="e">
        <f ca="1">INDIRECT(CONCATENATE("'",General!$C$10,"[",General!$C$11,"]Input Summary'!",ADDRESS(ROW(A38),COLUMN(A38),4)))</f>
        <v>#REF!</v>
      </c>
      <c r="R38" s="64" t="e">
        <f ca="1">INDIRECT(CONCATENATE("'",General!$C$10,"[",General!$C$11,"]Input Summary'!",ADDRESS(ROW(B38),COLUMN(B38),4)))</f>
        <v>#REF!</v>
      </c>
      <c r="S38" s="64" t="e">
        <f ca="1">INDIRECT(CONCATENATE("'",General!$C$10,"[",General!$C$11,"]Input Summary'!",ADDRESS(ROW(Q38),COLUMN(Q38),4)))</f>
        <v>#REF!</v>
      </c>
      <c r="T38" s="64" t="e">
        <f ca="1">INDIRECT(CONCATENATE("'",General!$C$10,"[",General!$C$11,"]Input Summary'!",ADDRESS(ROW(R38),COLUMN(R38),4)))</f>
        <v>#REF!</v>
      </c>
      <c r="U38" s="64" t="e">
        <f ca="1">INDIRECT(CONCATENATE("'",General!$C$10,"[",General!$C$11,"]Input Summary'!",ADDRESS(ROW(S38),COLUMN(S38),4)))</f>
        <v>#REF!</v>
      </c>
      <c r="V38" s="64" t="e">
        <f ca="1">INDIRECT(CONCATENATE("'",General!$C$10,"[",General!$C$11,"]Input Summary'!",ADDRESS(ROW(T38),COLUMN(T38),4)))</f>
        <v>#REF!</v>
      </c>
      <c r="W38" s="64" t="e">
        <f ca="1">INDIRECT(CONCATENATE("'",General!$C$10,"[",General!$C$11,"]Input Summary'!",ADDRESS(ROW(U38),COLUMN(U38),4)))</f>
        <v>#REF!</v>
      </c>
      <c r="X38" s="64" t="e">
        <f ca="1">INDIRECT(CONCATENATE("'",General!$C$10,"[",General!$C$11,"]Input Summary'!",ADDRESS(ROW(V38),COLUMN(V38),4)))</f>
        <v>#REF!</v>
      </c>
      <c r="Y38" s="64" t="e">
        <f ca="1">INDIRECT(CONCATENATE("'",General!$C$10,"[",General!$C$11,"]Input Summary'!",ADDRESS(ROW(W38),COLUMN(W38),4)))</f>
        <v>#REF!</v>
      </c>
    </row>
    <row r="39" spans="15:25" x14ac:dyDescent="0.25">
      <c r="O39" s="65"/>
      <c r="P39" s="65"/>
      <c r="Q39" s="65" t="e">
        <f ca="1">INDIRECT(CONCATENATE("'",General!$C$10,"[",General!$C$11,"]Input Summary'!",ADDRESS(ROW(A39),COLUMN(A39),4)))</f>
        <v>#REF!</v>
      </c>
      <c r="R39" s="64" t="e">
        <f ca="1">INDIRECT(CONCATENATE("'",General!$C$10,"[",General!$C$11,"]Input Summary'!",ADDRESS(ROW(B39),COLUMN(B39),4)))</f>
        <v>#REF!</v>
      </c>
      <c r="S39" s="64" t="e">
        <f ca="1">INDIRECT(CONCATENATE("'",General!$C$10,"[",General!$C$11,"]Input Summary'!",ADDRESS(ROW(Q39),COLUMN(Q39),4)))</f>
        <v>#REF!</v>
      </c>
      <c r="T39" s="64" t="e">
        <f ca="1">INDIRECT(CONCATENATE("'",General!$C$10,"[",General!$C$11,"]Input Summary'!",ADDRESS(ROW(R39),COLUMN(R39),4)))</f>
        <v>#REF!</v>
      </c>
      <c r="U39" s="64" t="e">
        <f ca="1">INDIRECT(CONCATENATE("'",General!$C$10,"[",General!$C$11,"]Input Summary'!",ADDRESS(ROW(S39),COLUMN(S39),4)))</f>
        <v>#REF!</v>
      </c>
      <c r="V39" s="64" t="e">
        <f ca="1">INDIRECT(CONCATENATE("'",General!$C$10,"[",General!$C$11,"]Input Summary'!",ADDRESS(ROW(T39),COLUMN(T39),4)))</f>
        <v>#REF!</v>
      </c>
      <c r="W39" s="64" t="e">
        <f ca="1">INDIRECT(CONCATENATE("'",General!$C$10,"[",General!$C$11,"]Input Summary'!",ADDRESS(ROW(U39),COLUMN(U39),4)))</f>
        <v>#REF!</v>
      </c>
      <c r="X39" s="64" t="e">
        <f ca="1">INDIRECT(CONCATENATE("'",General!$C$10,"[",General!$C$11,"]Input Summary'!",ADDRESS(ROW(V39),COLUMN(V39),4)))</f>
        <v>#REF!</v>
      </c>
      <c r="Y39" s="64" t="e">
        <f ca="1">INDIRECT(CONCATENATE("'",General!$C$10,"[",General!$C$11,"]Input Summary'!",ADDRESS(ROW(W39),COLUMN(W39),4)))</f>
        <v>#REF!</v>
      </c>
    </row>
    <row r="40" spans="15:25" x14ac:dyDescent="0.25">
      <c r="O40" s="65"/>
      <c r="P40" s="65"/>
      <c r="Q40" s="65" t="e">
        <f ca="1">INDIRECT(CONCATENATE("'",General!$C$10,"[",General!$C$11,"]Input Summary'!",ADDRESS(ROW(A40),COLUMN(A40),4)))</f>
        <v>#REF!</v>
      </c>
      <c r="R40" s="64" t="e">
        <f ca="1">INDIRECT(CONCATENATE("'",General!$C$10,"[",General!$C$11,"]Input Summary'!",ADDRESS(ROW(B40),COLUMN(B40),4)))</f>
        <v>#REF!</v>
      </c>
      <c r="S40" s="64" t="e">
        <f ca="1">INDIRECT(CONCATENATE("'",General!$C$10,"[",General!$C$11,"]Input Summary'!",ADDRESS(ROW(Q40),COLUMN(Q40),4)))</f>
        <v>#REF!</v>
      </c>
      <c r="T40" s="64" t="e">
        <f ca="1">INDIRECT(CONCATENATE("'",General!$C$10,"[",General!$C$11,"]Input Summary'!",ADDRESS(ROW(R40),COLUMN(R40),4)))</f>
        <v>#REF!</v>
      </c>
      <c r="U40" s="64" t="e">
        <f ca="1">INDIRECT(CONCATENATE("'",General!$C$10,"[",General!$C$11,"]Input Summary'!",ADDRESS(ROW(S40),COLUMN(S40),4)))</f>
        <v>#REF!</v>
      </c>
      <c r="V40" s="64" t="e">
        <f ca="1">INDIRECT(CONCATENATE("'",General!$C$10,"[",General!$C$11,"]Input Summary'!",ADDRESS(ROW(T40),COLUMN(T40),4)))</f>
        <v>#REF!</v>
      </c>
      <c r="W40" s="64" t="e">
        <f ca="1">INDIRECT(CONCATENATE("'",General!$C$10,"[",General!$C$11,"]Input Summary'!",ADDRESS(ROW(U40),COLUMN(U40),4)))</f>
        <v>#REF!</v>
      </c>
      <c r="X40" s="64" t="e">
        <f ca="1">INDIRECT(CONCATENATE("'",General!$C$10,"[",General!$C$11,"]Input Summary'!",ADDRESS(ROW(V40),COLUMN(V40),4)))</f>
        <v>#REF!</v>
      </c>
      <c r="Y40" s="64" t="e">
        <f ca="1">INDIRECT(CONCATENATE("'",General!$C$10,"[",General!$C$11,"]Input Summary'!",ADDRESS(ROW(W40),COLUMN(W40),4)))</f>
        <v>#REF!</v>
      </c>
    </row>
    <row r="41" spans="15:25" x14ac:dyDescent="0.25">
      <c r="O41" s="65"/>
      <c r="P41" s="65"/>
      <c r="Q41" s="65" t="e">
        <f ca="1">INDIRECT(CONCATENATE("'",General!$C$10,"[",General!$C$11,"]Input Summary'!",ADDRESS(ROW(A41),COLUMN(A41),4)))</f>
        <v>#REF!</v>
      </c>
      <c r="R41" s="64" t="e">
        <f ca="1">INDIRECT(CONCATENATE("'",General!$C$10,"[",General!$C$11,"]Input Summary'!",ADDRESS(ROW(B41),COLUMN(B41),4)))</f>
        <v>#REF!</v>
      </c>
      <c r="S41" s="64" t="e">
        <f ca="1">INDIRECT(CONCATENATE("'",General!$C$10,"[",General!$C$11,"]Input Summary'!",ADDRESS(ROW(Q41),COLUMN(Q41),4)))</f>
        <v>#REF!</v>
      </c>
      <c r="T41" s="64" t="e">
        <f ca="1">INDIRECT(CONCATENATE("'",General!$C$10,"[",General!$C$11,"]Input Summary'!",ADDRESS(ROW(R41),COLUMN(R41),4)))</f>
        <v>#REF!</v>
      </c>
      <c r="U41" s="64" t="e">
        <f ca="1">INDIRECT(CONCATENATE("'",General!$C$10,"[",General!$C$11,"]Input Summary'!",ADDRESS(ROW(S41),COLUMN(S41),4)))</f>
        <v>#REF!</v>
      </c>
      <c r="V41" s="64" t="e">
        <f ca="1">INDIRECT(CONCATENATE("'",General!$C$10,"[",General!$C$11,"]Input Summary'!",ADDRESS(ROW(T41),COLUMN(T41),4)))</f>
        <v>#REF!</v>
      </c>
      <c r="W41" s="64" t="e">
        <f ca="1">INDIRECT(CONCATENATE("'",General!$C$10,"[",General!$C$11,"]Input Summary'!",ADDRESS(ROW(U41),COLUMN(U41),4)))</f>
        <v>#REF!</v>
      </c>
      <c r="X41" s="64" t="e">
        <f ca="1">INDIRECT(CONCATENATE("'",General!$C$10,"[",General!$C$11,"]Input Summary'!",ADDRESS(ROW(V41),COLUMN(V41),4)))</f>
        <v>#REF!</v>
      </c>
      <c r="Y41" s="64" t="e">
        <f ca="1">INDIRECT(CONCATENATE("'",General!$C$10,"[",General!$C$11,"]Input Summary'!",ADDRESS(ROW(W41),COLUMN(W41),4)))</f>
        <v>#REF!</v>
      </c>
    </row>
    <row r="42" spans="15:25" x14ac:dyDescent="0.25">
      <c r="O42" s="65"/>
      <c r="P42" s="65"/>
      <c r="Q42" s="65" t="e">
        <f ca="1">INDIRECT(CONCATENATE("'",General!$C$10,"[",General!$C$11,"]Input Summary'!",ADDRESS(ROW(A42),COLUMN(A42),4)))</f>
        <v>#REF!</v>
      </c>
      <c r="R42" s="64" t="e">
        <f ca="1">INDIRECT(CONCATENATE("'",General!$C$10,"[",General!$C$11,"]Input Summary'!",ADDRESS(ROW(B42),COLUMN(B42),4)))</f>
        <v>#REF!</v>
      </c>
      <c r="S42" s="64" t="e">
        <f ca="1">INDIRECT(CONCATENATE("'",General!$C$10,"[",General!$C$11,"]Input Summary'!",ADDRESS(ROW(Q42),COLUMN(Q42),4)))</f>
        <v>#REF!</v>
      </c>
      <c r="T42" s="64" t="e">
        <f ca="1">INDIRECT(CONCATENATE("'",General!$C$10,"[",General!$C$11,"]Input Summary'!",ADDRESS(ROW(R42),COLUMN(R42),4)))</f>
        <v>#REF!</v>
      </c>
      <c r="U42" s="64" t="e">
        <f ca="1">INDIRECT(CONCATENATE("'",General!$C$10,"[",General!$C$11,"]Input Summary'!",ADDRESS(ROW(S42),COLUMN(S42),4)))</f>
        <v>#REF!</v>
      </c>
      <c r="V42" s="64" t="e">
        <f ca="1">INDIRECT(CONCATENATE("'",General!$C$10,"[",General!$C$11,"]Input Summary'!",ADDRESS(ROW(T42),COLUMN(T42),4)))</f>
        <v>#REF!</v>
      </c>
      <c r="W42" s="64" t="e">
        <f ca="1">INDIRECT(CONCATENATE("'",General!$C$10,"[",General!$C$11,"]Input Summary'!",ADDRESS(ROW(U42),COLUMN(U42),4)))</f>
        <v>#REF!</v>
      </c>
      <c r="X42" s="64" t="e">
        <f ca="1">INDIRECT(CONCATENATE("'",General!$C$10,"[",General!$C$11,"]Input Summary'!",ADDRESS(ROW(V42),COLUMN(V42),4)))</f>
        <v>#REF!</v>
      </c>
      <c r="Y42" s="64" t="e">
        <f ca="1">INDIRECT(CONCATENATE("'",General!$C$10,"[",General!$C$11,"]Input Summary'!",ADDRESS(ROW(W42),COLUMN(W42),4)))</f>
        <v>#REF!</v>
      </c>
    </row>
    <row r="43" spans="15:25" x14ac:dyDescent="0.25">
      <c r="O43" s="65"/>
      <c r="P43" s="65"/>
      <c r="Q43" s="65" t="e">
        <f ca="1">INDIRECT(CONCATENATE("'",General!$C$10,"[",General!$C$11,"]Input Summary'!",ADDRESS(ROW(A43),COLUMN(A43),4)))</f>
        <v>#REF!</v>
      </c>
      <c r="R43" s="64" t="e">
        <f ca="1">INDIRECT(CONCATENATE("'",General!$C$10,"[",General!$C$11,"]Input Summary'!",ADDRESS(ROW(B43),COLUMN(B43),4)))</f>
        <v>#REF!</v>
      </c>
      <c r="S43" s="64" t="e">
        <f ca="1">INDIRECT(CONCATENATE("'",General!$C$10,"[",General!$C$11,"]Input Summary'!",ADDRESS(ROW(Q43),COLUMN(Q43),4)))</f>
        <v>#REF!</v>
      </c>
      <c r="T43" s="64" t="e">
        <f ca="1">INDIRECT(CONCATENATE("'",General!$C$10,"[",General!$C$11,"]Input Summary'!",ADDRESS(ROW(R43),COLUMN(R43),4)))</f>
        <v>#REF!</v>
      </c>
      <c r="U43" s="64" t="e">
        <f ca="1">INDIRECT(CONCATENATE("'",General!$C$10,"[",General!$C$11,"]Input Summary'!",ADDRESS(ROW(S43),COLUMN(S43),4)))</f>
        <v>#REF!</v>
      </c>
      <c r="V43" s="64" t="e">
        <f ca="1">INDIRECT(CONCATENATE("'",General!$C$10,"[",General!$C$11,"]Input Summary'!",ADDRESS(ROW(T43),COLUMN(T43),4)))</f>
        <v>#REF!</v>
      </c>
      <c r="W43" s="64" t="e">
        <f ca="1">INDIRECT(CONCATENATE("'",General!$C$10,"[",General!$C$11,"]Input Summary'!",ADDRESS(ROW(U43),COLUMN(U43),4)))</f>
        <v>#REF!</v>
      </c>
      <c r="X43" s="64" t="e">
        <f ca="1">INDIRECT(CONCATENATE("'",General!$C$10,"[",General!$C$11,"]Input Summary'!",ADDRESS(ROW(V43),COLUMN(V43),4)))</f>
        <v>#REF!</v>
      </c>
      <c r="Y43" s="64" t="e">
        <f ca="1">INDIRECT(CONCATENATE("'",General!$C$10,"[",General!$C$11,"]Input Summary'!",ADDRESS(ROW(W43),COLUMN(W43),4)))</f>
        <v>#REF!</v>
      </c>
    </row>
    <row r="44" spans="15:25" x14ac:dyDescent="0.25">
      <c r="O44" s="65"/>
      <c r="P44" s="65"/>
      <c r="Q44" s="65" t="e">
        <f ca="1">INDIRECT(CONCATENATE("'",General!$C$10,"[",General!$C$11,"]Input Summary'!",ADDRESS(ROW(A44),COLUMN(A44),4)))</f>
        <v>#REF!</v>
      </c>
      <c r="R44" s="64" t="e">
        <f ca="1">INDIRECT(CONCATENATE("'",General!$C$10,"[",General!$C$11,"]Input Summary'!",ADDRESS(ROW(B44),COLUMN(B44),4)))</f>
        <v>#REF!</v>
      </c>
      <c r="S44" s="64" t="e">
        <f ca="1">INDIRECT(CONCATENATE("'",General!$C$10,"[",General!$C$11,"]Input Summary'!",ADDRESS(ROW(Q44),COLUMN(Q44),4)))</f>
        <v>#REF!</v>
      </c>
      <c r="T44" s="64" t="e">
        <f ca="1">INDIRECT(CONCATENATE("'",General!$C$10,"[",General!$C$11,"]Input Summary'!",ADDRESS(ROW(R44),COLUMN(R44),4)))</f>
        <v>#REF!</v>
      </c>
      <c r="U44" s="64" t="e">
        <f ca="1">INDIRECT(CONCATENATE("'",General!$C$10,"[",General!$C$11,"]Input Summary'!",ADDRESS(ROW(S44),COLUMN(S44),4)))</f>
        <v>#REF!</v>
      </c>
      <c r="V44" s="64" t="e">
        <f ca="1">INDIRECT(CONCATENATE("'",General!$C$10,"[",General!$C$11,"]Input Summary'!",ADDRESS(ROW(T44),COLUMN(T44),4)))</f>
        <v>#REF!</v>
      </c>
      <c r="W44" s="64" t="e">
        <f ca="1">INDIRECT(CONCATENATE("'",General!$C$10,"[",General!$C$11,"]Input Summary'!",ADDRESS(ROW(U44),COLUMN(U44),4)))</f>
        <v>#REF!</v>
      </c>
      <c r="X44" s="64" t="e">
        <f ca="1">INDIRECT(CONCATENATE("'",General!$C$10,"[",General!$C$11,"]Input Summary'!",ADDRESS(ROW(V44),COLUMN(V44),4)))</f>
        <v>#REF!</v>
      </c>
      <c r="Y44" s="64" t="e">
        <f ca="1">INDIRECT(CONCATENATE("'",General!$C$10,"[",General!$C$11,"]Input Summary'!",ADDRESS(ROW(W44),COLUMN(W44),4)))</f>
        <v>#REF!</v>
      </c>
    </row>
    <row r="45" spans="15:25" x14ac:dyDescent="0.25">
      <c r="O45" s="65"/>
      <c r="P45" s="65"/>
      <c r="Q45" s="65" t="e">
        <f ca="1">INDIRECT(CONCATENATE("'",General!$C$10,"[",General!$C$11,"]Input Summary'!",ADDRESS(ROW(A45),COLUMN(A45),4)))</f>
        <v>#REF!</v>
      </c>
      <c r="R45" s="64" t="e">
        <f ca="1">INDIRECT(CONCATENATE("'",General!$C$10,"[",General!$C$11,"]Input Summary'!",ADDRESS(ROW(B45),COLUMN(B45),4)))</f>
        <v>#REF!</v>
      </c>
      <c r="S45" s="64" t="e">
        <f ca="1">INDIRECT(CONCATENATE("'",General!$C$10,"[",General!$C$11,"]Input Summary'!",ADDRESS(ROW(Q45),COLUMN(Q45),4)))</f>
        <v>#REF!</v>
      </c>
      <c r="T45" s="64" t="e">
        <f ca="1">INDIRECT(CONCATENATE("'",General!$C$10,"[",General!$C$11,"]Input Summary'!",ADDRESS(ROW(R45),COLUMN(R45),4)))</f>
        <v>#REF!</v>
      </c>
      <c r="U45" s="64" t="e">
        <f ca="1">INDIRECT(CONCATENATE("'",General!$C$10,"[",General!$C$11,"]Input Summary'!",ADDRESS(ROW(S45),COLUMN(S45),4)))</f>
        <v>#REF!</v>
      </c>
      <c r="V45" s="64" t="e">
        <f ca="1">INDIRECT(CONCATENATE("'",General!$C$10,"[",General!$C$11,"]Input Summary'!",ADDRESS(ROW(T45),COLUMN(T45),4)))</f>
        <v>#REF!</v>
      </c>
      <c r="W45" s="64" t="e">
        <f ca="1">INDIRECT(CONCATENATE("'",General!$C$10,"[",General!$C$11,"]Input Summary'!",ADDRESS(ROW(U45),COLUMN(U45),4)))</f>
        <v>#REF!</v>
      </c>
      <c r="X45" s="64" t="e">
        <f ca="1">INDIRECT(CONCATENATE("'",General!$C$10,"[",General!$C$11,"]Input Summary'!",ADDRESS(ROW(V45),COLUMN(V45),4)))</f>
        <v>#REF!</v>
      </c>
      <c r="Y45" s="64" t="e">
        <f ca="1">INDIRECT(CONCATENATE("'",General!$C$10,"[",General!$C$11,"]Input Summary'!",ADDRESS(ROW(W45),COLUMN(W45),4)))</f>
        <v>#REF!</v>
      </c>
    </row>
    <row r="46" spans="15:25" x14ac:dyDescent="0.25">
      <c r="O46" s="65"/>
      <c r="P46" s="65"/>
      <c r="Q46" s="65" t="e">
        <f ca="1">INDIRECT(CONCATENATE("'",General!$C$10,"[",General!$C$11,"]Input Summary'!",ADDRESS(ROW(A46),COLUMN(A46),4)))</f>
        <v>#REF!</v>
      </c>
      <c r="R46" s="64" t="e">
        <f ca="1">INDIRECT(CONCATENATE("'",General!$C$10,"[",General!$C$11,"]Input Summary'!",ADDRESS(ROW(B46),COLUMN(B46),4)))</f>
        <v>#REF!</v>
      </c>
      <c r="S46" s="64" t="e">
        <f ca="1">INDIRECT(CONCATENATE("'",General!$C$10,"[",General!$C$11,"]Input Summary'!",ADDRESS(ROW(Q46),COLUMN(Q46),4)))</f>
        <v>#REF!</v>
      </c>
      <c r="T46" s="64" t="e">
        <f ca="1">INDIRECT(CONCATENATE("'",General!$C$10,"[",General!$C$11,"]Input Summary'!",ADDRESS(ROW(R46),COLUMN(R46),4)))</f>
        <v>#REF!</v>
      </c>
      <c r="U46" s="64" t="e">
        <f ca="1">INDIRECT(CONCATENATE("'",General!$C$10,"[",General!$C$11,"]Input Summary'!",ADDRESS(ROW(S46),COLUMN(S46),4)))</f>
        <v>#REF!</v>
      </c>
      <c r="V46" s="64" t="e">
        <f ca="1">INDIRECT(CONCATENATE("'",General!$C$10,"[",General!$C$11,"]Input Summary'!",ADDRESS(ROW(T46),COLUMN(T46),4)))</f>
        <v>#REF!</v>
      </c>
      <c r="W46" s="64" t="e">
        <f ca="1">INDIRECT(CONCATENATE("'",General!$C$10,"[",General!$C$11,"]Input Summary'!",ADDRESS(ROW(U46),COLUMN(U46),4)))</f>
        <v>#REF!</v>
      </c>
      <c r="X46" s="64" t="e">
        <f ca="1">INDIRECT(CONCATENATE("'",General!$C$10,"[",General!$C$11,"]Input Summary'!",ADDRESS(ROW(V46),COLUMN(V46),4)))</f>
        <v>#REF!</v>
      </c>
      <c r="Y46" s="64" t="e">
        <f ca="1">INDIRECT(CONCATENATE("'",General!$C$10,"[",General!$C$11,"]Input Summary'!",ADDRESS(ROW(W46),COLUMN(W46),4)))</f>
        <v>#REF!</v>
      </c>
    </row>
    <row r="47" spans="15:25" x14ac:dyDescent="0.25">
      <c r="O47" s="65"/>
      <c r="P47" s="65"/>
      <c r="Q47" s="65" t="e">
        <f ca="1">INDIRECT(CONCATENATE("'",General!$C$10,"[",General!$C$11,"]Input Summary'!",ADDRESS(ROW(A47),COLUMN(A47),4)))</f>
        <v>#REF!</v>
      </c>
      <c r="R47" s="64" t="e">
        <f ca="1">INDIRECT(CONCATENATE("'",General!$C$10,"[",General!$C$11,"]Input Summary'!",ADDRESS(ROW(B47),COLUMN(B47),4)))</f>
        <v>#REF!</v>
      </c>
      <c r="S47" s="64" t="e">
        <f ca="1">INDIRECT(CONCATENATE("'",General!$C$10,"[",General!$C$11,"]Input Summary'!",ADDRESS(ROW(Q47),COLUMN(Q47),4)))</f>
        <v>#REF!</v>
      </c>
      <c r="T47" s="64" t="e">
        <f ca="1">INDIRECT(CONCATENATE("'",General!$C$10,"[",General!$C$11,"]Input Summary'!",ADDRESS(ROW(R47),COLUMN(R47),4)))</f>
        <v>#REF!</v>
      </c>
      <c r="U47" s="64" t="e">
        <f ca="1">INDIRECT(CONCATENATE("'",General!$C$10,"[",General!$C$11,"]Input Summary'!",ADDRESS(ROW(S47),COLUMN(S47),4)))</f>
        <v>#REF!</v>
      </c>
      <c r="V47" s="64" t="e">
        <f ca="1">INDIRECT(CONCATENATE("'",General!$C$10,"[",General!$C$11,"]Input Summary'!",ADDRESS(ROW(T47),COLUMN(T47),4)))</f>
        <v>#REF!</v>
      </c>
      <c r="W47" s="64" t="e">
        <f ca="1">INDIRECT(CONCATENATE("'",General!$C$10,"[",General!$C$11,"]Input Summary'!",ADDRESS(ROW(U47),COLUMN(U47),4)))</f>
        <v>#REF!</v>
      </c>
      <c r="X47" s="64" t="e">
        <f ca="1">INDIRECT(CONCATENATE("'",General!$C$10,"[",General!$C$11,"]Input Summary'!",ADDRESS(ROW(V47),COLUMN(V47),4)))</f>
        <v>#REF!</v>
      </c>
      <c r="Y47" s="64" t="e">
        <f ca="1">INDIRECT(CONCATENATE("'",General!$C$10,"[",General!$C$11,"]Input Summary'!",ADDRESS(ROW(W47),COLUMN(W47),4)))</f>
        <v>#REF!</v>
      </c>
    </row>
    <row r="48" spans="15:25" x14ac:dyDescent="0.25">
      <c r="O48" s="65"/>
      <c r="P48" s="65"/>
      <c r="Q48" s="65" t="e">
        <f ca="1">INDIRECT(CONCATENATE("'",General!$C$10,"[",General!$C$11,"]Input Summary'!",ADDRESS(ROW(A48),COLUMN(A48),4)))</f>
        <v>#REF!</v>
      </c>
      <c r="R48" s="64" t="e">
        <f ca="1">INDIRECT(CONCATENATE("'",General!$C$10,"[",General!$C$11,"]Input Summary'!",ADDRESS(ROW(B48),COLUMN(B48),4)))</f>
        <v>#REF!</v>
      </c>
      <c r="S48" s="64" t="e">
        <f ca="1">INDIRECT(CONCATENATE("'",General!$C$10,"[",General!$C$11,"]Input Summary'!",ADDRESS(ROW(Q48),COLUMN(Q48),4)))</f>
        <v>#REF!</v>
      </c>
      <c r="T48" s="64" t="e">
        <f ca="1">INDIRECT(CONCATENATE("'",General!$C$10,"[",General!$C$11,"]Input Summary'!",ADDRESS(ROW(R48),COLUMN(R48),4)))</f>
        <v>#REF!</v>
      </c>
      <c r="U48" s="64" t="e">
        <f ca="1">INDIRECT(CONCATENATE("'",General!$C$10,"[",General!$C$11,"]Input Summary'!",ADDRESS(ROW(S48),COLUMN(S48),4)))</f>
        <v>#REF!</v>
      </c>
      <c r="V48" s="64" t="e">
        <f ca="1">INDIRECT(CONCATENATE("'",General!$C$10,"[",General!$C$11,"]Input Summary'!",ADDRESS(ROW(T48),COLUMN(T48),4)))</f>
        <v>#REF!</v>
      </c>
      <c r="W48" s="64" t="e">
        <f ca="1">INDIRECT(CONCATENATE("'",General!$C$10,"[",General!$C$11,"]Input Summary'!",ADDRESS(ROW(U48),COLUMN(U48),4)))</f>
        <v>#REF!</v>
      </c>
      <c r="X48" s="64" t="e">
        <f ca="1">INDIRECT(CONCATENATE("'",General!$C$10,"[",General!$C$11,"]Input Summary'!",ADDRESS(ROW(V48),COLUMN(V48),4)))</f>
        <v>#REF!</v>
      </c>
      <c r="Y48" s="64" t="e">
        <f ca="1">INDIRECT(CONCATENATE("'",General!$C$10,"[",General!$C$11,"]Input Summary'!",ADDRESS(ROW(W48),COLUMN(W48),4)))</f>
        <v>#REF!</v>
      </c>
    </row>
    <row r="49" spans="15:25" x14ac:dyDescent="0.25">
      <c r="O49" s="65"/>
      <c r="P49" s="65"/>
      <c r="Q49" s="65" t="e">
        <f ca="1">INDIRECT(CONCATENATE("'",General!$C$10,"[",General!$C$11,"]Input Summary'!",ADDRESS(ROW(A49),COLUMN(A49),4)))</f>
        <v>#REF!</v>
      </c>
      <c r="R49" s="64" t="e">
        <f ca="1">INDIRECT(CONCATENATE("'",General!$C$10,"[",General!$C$11,"]Input Summary'!",ADDRESS(ROW(B49),COLUMN(B49),4)))</f>
        <v>#REF!</v>
      </c>
      <c r="S49" s="64" t="e">
        <f ca="1">INDIRECT(CONCATENATE("'",General!$C$10,"[",General!$C$11,"]Input Summary'!",ADDRESS(ROW(Q49),COLUMN(Q49),4)))</f>
        <v>#REF!</v>
      </c>
      <c r="T49" s="64" t="e">
        <f ca="1">INDIRECT(CONCATENATE("'",General!$C$10,"[",General!$C$11,"]Input Summary'!",ADDRESS(ROW(R49),COLUMN(R49),4)))</f>
        <v>#REF!</v>
      </c>
      <c r="U49" s="64" t="e">
        <f ca="1">INDIRECT(CONCATENATE("'",General!$C$10,"[",General!$C$11,"]Input Summary'!",ADDRESS(ROW(S49),COLUMN(S49),4)))</f>
        <v>#REF!</v>
      </c>
      <c r="V49" s="64" t="e">
        <f ca="1">INDIRECT(CONCATENATE("'",General!$C$10,"[",General!$C$11,"]Input Summary'!",ADDRESS(ROW(T49),COLUMN(T49),4)))</f>
        <v>#REF!</v>
      </c>
      <c r="W49" s="64" t="e">
        <f ca="1">INDIRECT(CONCATENATE("'",General!$C$10,"[",General!$C$11,"]Input Summary'!",ADDRESS(ROW(U49),COLUMN(U49),4)))</f>
        <v>#REF!</v>
      </c>
      <c r="X49" s="64" t="e">
        <f ca="1">INDIRECT(CONCATENATE("'",General!$C$10,"[",General!$C$11,"]Input Summary'!",ADDRESS(ROW(V49),COLUMN(V49),4)))</f>
        <v>#REF!</v>
      </c>
      <c r="Y49" s="64" t="e">
        <f ca="1">INDIRECT(CONCATENATE("'",General!$C$10,"[",General!$C$11,"]Input Summary'!",ADDRESS(ROW(W49),COLUMN(W49),4)))</f>
        <v>#REF!</v>
      </c>
    </row>
    <row r="50" spans="15:25" x14ac:dyDescent="0.25">
      <c r="O50" s="65"/>
      <c r="P50" s="65"/>
      <c r="Q50" s="65" t="e">
        <f ca="1">INDIRECT(CONCATENATE("'",General!$C$10,"[",General!$C$11,"]Input Summary'!",ADDRESS(ROW(A50),COLUMN(A50),4)))</f>
        <v>#REF!</v>
      </c>
      <c r="R50" s="64" t="e">
        <f ca="1">INDIRECT(CONCATENATE("'",General!$C$10,"[",General!$C$11,"]Input Summary'!",ADDRESS(ROW(B50),COLUMN(B50),4)))</f>
        <v>#REF!</v>
      </c>
      <c r="S50" s="64" t="e">
        <f ca="1">INDIRECT(CONCATENATE("'",General!$C$10,"[",General!$C$11,"]Input Summary'!",ADDRESS(ROW(Q50),COLUMN(Q50),4)))</f>
        <v>#REF!</v>
      </c>
      <c r="T50" s="64" t="e">
        <f ca="1">INDIRECT(CONCATENATE("'",General!$C$10,"[",General!$C$11,"]Input Summary'!",ADDRESS(ROW(R50),COLUMN(R50),4)))</f>
        <v>#REF!</v>
      </c>
      <c r="U50" s="64" t="e">
        <f ca="1">INDIRECT(CONCATENATE("'",General!$C$10,"[",General!$C$11,"]Input Summary'!",ADDRESS(ROW(S50),COLUMN(S50),4)))</f>
        <v>#REF!</v>
      </c>
      <c r="V50" s="64" t="e">
        <f ca="1">INDIRECT(CONCATENATE("'",General!$C$10,"[",General!$C$11,"]Input Summary'!",ADDRESS(ROW(T50),COLUMN(T50),4)))</f>
        <v>#REF!</v>
      </c>
      <c r="W50" s="64" t="e">
        <f ca="1">INDIRECT(CONCATENATE("'",General!$C$10,"[",General!$C$11,"]Input Summary'!",ADDRESS(ROW(U50),COLUMN(U50),4)))</f>
        <v>#REF!</v>
      </c>
      <c r="X50" s="64" t="e">
        <f ca="1">INDIRECT(CONCATENATE("'",General!$C$10,"[",General!$C$11,"]Input Summary'!",ADDRESS(ROW(V50),COLUMN(V50),4)))</f>
        <v>#REF!</v>
      </c>
      <c r="Y50" s="64" t="e">
        <f ca="1">INDIRECT(CONCATENATE("'",General!$C$10,"[",General!$C$11,"]Input Summary'!",ADDRESS(ROW(W50),COLUMN(W50),4)))</f>
        <v>#REF!</v>
      </c>
    </row>
    <row r="51" spans="15:25" x14ac:dyDescent="0.25">
      <c r="O51" s="65"/>
      <c r="P51" s="65"/>
      <c r="Q51" s="65" t="e">
        <f ca="1">INDIRECT(CONCATENATE("'",General!$C$10,"[",General!$C$11,"]Input Summary'!",ADDRESS(ROW(A51),COLUMN(A51),4)))</f>
        <v>#REF!</v>
      </c>
      <c r="R51" s="64" t="e">
        <f ca="1">INDIRECT(CONCATENATE("'",General!$C$10,"[",General!$C$11,"]Input Summary'!",ADDRESS(ROW(B51),COLUMN(B51),4)))</f>
        <v>#REF!</v>
      </c>
      <c r="S51" s="64" t="e">
        <f ca="1">INDIRECT(CONCATENATE("'",General!$C$10,"[",General!$C$11,"]Input Summary'!",ADDRESS(ROW(Q51),COLUMN(Q51),4)))</f>
        <v>#REF!</v>
      </c>
      <c r="T51" s="64" t="e">
        <f ca="1">INDIRECT(CONCATENATE("'",General!$C$10,"[",General!$C$11,"]Input Summary'!",ADDRESS(ROW(R51),COLUMN(R51),4)))</f>
        <v>#REF!</v>
      </c>
      <c r="U51" s="64" t="e">
        <f ca="1">INDIRECT(CONCATENATE("'",General!$C$10,"[",General!$C$11,"]Input Summary'!",ADDRESS(ROW(S51),COLUMN(S51),4)))</f>
        <v>#REF!</v>
      </c>
      <c r="V51" s="64" t="e">
        <f ca="1">INDIRECT(CONCATENATE("'",General!$C$10,"[",General!$C$11,"]Input Summary'!",ADDRESS(ROW(T51),COLUMN(T51),4)))</f>
        <v>#REF!</v>
      </c>
      <c r="W51" s="64" t="e">
        <f ca="1">INDIRECT(CONCATENATE("'",General!$C$10,"[",General!$C$11,"]Input Summary'!",ADDRESS(ROW(U51),COLUMN(U51),4)))</f>
        <v>#REF!</v>
      </c>
      <c r="X51" s="64" t="e">
        <f ca="1">INDIRECT(CONCATENATE("'",General!$C$10,"[",General!$C$11,"]Input Summary'!",ADDRESS(ROW(V51),COLUMN(V51),4)))</f>
        <v>#REF!</v>
      </c>
      <c r="Y51" s="64" t="e">
        <f ca="1">INDIRECT(CONCATENATE("'",General!$C$10,"[",General!$C$11,"]Input Summary'!",ADDRESS(ROW(W51),COLUMN(W51),4)))</f>
        <v>#REF!</v>
      </c>
    </row>
    <row r="52" spans="15:25" x14ac:dyDescent="0.25">
      <c r="O52" s="65"/>
      <c r="P52" s="65"/>
      <c r="Q52" s="65" t="e">
        <f ca="1">INDIRECT(CONCATENATE("'",General!$C$10,"[",General!$C$11,"]Input Summary'!",ADDRESS(ROW(A52),COLUMN(A52),4)))</f>
        <v>#REF!</v>
      </c>
      <c r="R52" s="64" t="e">
        <f ca="1">INDIRECT(CONCATENATE("'",General!$C$10,"[",General!$C$11,"]Input Summary'!",ADDRESS(ROW(B52),COLUMN(B52),4)))</f>
        <v>#REF!</v>
      </c>
      <c r="S52" s="64" t="e">
        <f ca="1">INDIRECT(CONCATENATE("'",General!$C$10,"[",General!$C$11,"]Input Summary'!",ADDRESS(ROW(Q52),COLUMN(Q52),4)))</f>
        <v>#REF!</v>
      </c>
      <c r="T52" s="64" t="e">
        <f ca="1">INDIRECT(CONCATENATE("'",General!$C$10,"[",General!$C$11,"]Input Summary'!",ADDRESS(ROW(R52),COLUMN(R52),4)))</f>
        <v>#REF!</v>
      </c>
      <c r="U52" s="64" t="e">
        <f ca="1">INDIRECT(CONCATENATE("'",General!$C$10,"[",General!$C$11,"]Input Summary'!",ADDRESS(ROW(S52),COLUMN(S52),4)))</f>
        <v>#REF!</v>
      </c>
      <c r="V52" s="64" t="e">
        <f ca="1">INDIRECT(CONCATENATE("'",General!$C$10,"[",General!$C$11,"]Input Summary'!",ADDRESS(ROW(T52),COLUMN(T52),4)))</f>
        <v>#REF!</v>
      </c>
      <c r="W52" s="64" t="e">
        <f ca="1">INDIRECT(CONCATENATE("'",General!$C$10,"[",General!$C$11,"]Input Summary'!",ADDRESS(ROW(U52),COLUMN(U52),4)))</f>
        <v>#REF!</v>
      </c>
      <c r="X52" s="64" t="e">
        <f ca="1">INDIRECT(CONCATENATE("'",General!$C$10,"[",General!$C$11,"]Input Summary'!",ADDRESS(ROW(V52),COLUMN(V52),4)))</f>
        <v>#REF!</v>
      </c>
      <c r="Y52" s="64" t="e">
        <f ca="1">INDIRECT(CONCATENATE("'",General!$C$10,"[",General!$C$11,"]Input Summary'!",ADDRESS(ROW(W52),COLUMN(W52),4)))</f>
        <v>#REF!</v>
      </c>
    </row>
    <row r="53" spans="15:25" x14ac:dyDescent="0.25">
      <c r="O53" s="65"/>
      <c r="P53" s="65"/>
      <c r="Q53" s="65" t="e">
        <f ca="1">INDIRECT(CONCATENATE("'",General!$C$10,"[",General!$C$11,"]Input Summary'!",ADDRESS(ROW(A53),COLUMN(A53),4)))</f>
        <v>#REF!</v>
      </c>
      <c r="R53" s="64" t="e">
        <f ca="1">INDIRECT(CONCATENATE("'",General!$C$10,"[",General!$C$11,"]Input Summary'!",ADDRESS(ROW(B53),COLUMN(B53),4)))</f>
        <v>#REF!</v>
      </c>
      <c r="S53" s="64" t="e">
        <f ca="1">INDIRECT(CONCATENATE("'",General!$C$10,"[",General!$C$11,"]Input Summary'!",ADDRESS(ROW(Q53),COLUMN(Q53),4)))</f>
        <v>#REF!</v>
      </c>
      <c r="T53" s="64" t="e">
        <f ca="1">INDIRECT(CONCATENATE("'",General!$C$10,"[",General!$C$11,"]Input Summary'!",ADDRESS(ROW(R53),COLUMN(R53),4)))</f>
        <v>#REF!</v>
      </c>
      <c r="U53" s="64" t="e">
        <f ca="1">INDIRECT(CONCATENATE("'",General!$C$10,"[",General!$C$11,"]Input Summary'!",ADDRESS(ROW(S53),COLUMN(S53),4)))</f>
        <v>#REF!</v>
      </c>
      <c r="V53" s="64" t="e">
        <f ca="1">INDIRECT(CONCATENATE("'",General!$C$10,"[",General!$C$11,"]Input Summary'!",ADDRESS(ROW(T53),COLUMN(T53),4)))</f>
        <v>#REF!</v>
      </c>
      <c r="W53" s="64" t="e">
        <f ca="1">INDIRECT(CONCATENATE("'",General!$C$10,"[",General!$C$11,"]Input Summary'!",ADDRESS(ROW(U53),COLUMN(U53),4)))</f>
        <v>#REF!</v>
      </c>
      <c r="X53" s="64" t="e">
        <f ca="1">INDIRECT(CONCATENATE("'",General!$C$10,"[",General!$C$11,"]Input Summary'!",ADDRESS(ROW(V53),COLUMN(V53),4)))</f>
        <v>#REF!</v>
      </c>
      <c r="Y53" s="64" t="e">
        <f ca="1">INDIRECT(CONCATENATE("'",General!$C$10,"[",General!$C$11,"]Input Summary'!",ADDRESS(ROW(W53),COLUMN(W53),4)))</f>
        <v>#REF!</v>
      </c>
    </row>
    <row r="54" spans="15:25" x14ac:dyDescent="0.25">
      <c r="O54" s="65"/>
      <c r="P54" s="65"/>
      <c r="Q54" s="65" t="e">
        <f ca="1">INDIRECT(CONCATENATE("'",General!$C$10,"[",General!$C$11,"]Input Summary'!",ADDRESS(ROW(A54),COLUMN(A54),4)))</f>
        <v>#REF!</v>
      </c>
      <c r="R54" s="64" t="e">
        <f ca="1">INDIRECT(CONCATENATE("'",General!$C$10,"[",General!$C$11,"]Input Summary'!",ADDRESS(ROW(B54),COLUMN(B54),4)))</f>
        <v>#REF!</v>
      </c>
      <c r="S54" s="64" t="e">
        <f ca="1">INDIRECT(CONCATENATE("'",General!$C$10,"[",General!$C$11,"]Input Summary'!",ADDRESS(ROW(Q54),COLUMN(Q54),4)))</f>
        <v>#REF!</v>
      </c>
      <c r="T54" s="64" t="e">
        <f ca="1">INDIRECT(CONCATENATE("'",General!$C$10,"[",General!$C$11,"]Input Summary'!",ADDRESS(ROW(R54),COLUMN(R54),4)))</f>
        <v>#REF!</v>
      </c>
      <c r="U54" s="64" t="e">
        <f ca="1">INDIRECT(CONCATENATE("'",General!$C$10,"[",General!$C$11,"]Input Summary'!",ADDRESS(ROW(S54),COLUMN(S54),4)))</f>
        <v>#REF!</v>
      </c>
      <c r="V54" s="64" t="e">
        <f ca="1">INDIRECT(CONCATENATE("'",General!$C$10,"[",General!$C$11,"]Input Summary'!",ADDRESS(ROW(T54),COLUMN(T54),4)))</f>
        <v>#REF!</v>
      </c>
      <c r="W54" s="64" t="e">
        <f ca="1">INDIRECT(CONCATENATE("'",General!$C$10,"[",General!$C$11,"]Input Summary'!",ADDRESS(ROW(U54),COLUMN(U54),4)))</f>
        <v>#REF!</v>
      </c>
      <c r="X54" s="64" t="e">
        <f ca="1">INDIRECT(CONCATENATE("'",General!$C$10,"[",General!$C$11,"]Input Summary'!",ADDRESS(ROW(V54),COLUMN(V54),4)))</f>
        <v>#REF!</v>
      </c>
      <c r="Y54" s="64" t="e">
        <f ca="1">INDIRECT(CONCATENATE("'",General!$C$10,"[",General!$C$11,"]Input Summary'!",ADDRESS(ROW(W54),COLUMN(W54),4)))</f>
        <v>#REF!</v>
      </c>
    </row>
    <row r="55" spans="15:25" x14ac:dyDescent="0.25">
      <c r="O55" s="65"/>
      <c r="P55" s="65"/>
      <c r="Q55" s="65" t="e">
        <f ca="1">INDIRECT(CONCATENATE("'",General!$C$10,"[",General!$C$11,"]Input Summary'!",ADDRESS(ROW(A55),COLUMN(A55),4)))</f>
        <v>#REF!</v>
      </c>
      <c r="R55" s="64" t="e">
        <f ca="1">INDIRECT(CONCATENATE("'",General!$C$10,"[",General!$C$11,"]Input Summary'!",ADDRESS(ROW(B55),COLUMN(B55),4)))</f>
        <v>#REF!</v>
      </c>
      <c r="S55" s="64" t="e">
        <f ca="1">INDIRECT(CONCATENATE("'",General!$C$10,"[",General!$C$11,"]Input Summary'!",ADDRESS(ROW(Q55),COLUMN(Q55),4)))</f>
        <v>#REF!</v>
      </c>
      <c r="T55" s="64" t="e">
        <f ca="1">INDIRECT(CONCATENATE("'",General!$C$10,"[",General!$C$11,"]Input Summary'!",ADDRESS(ROW(R55),COLUMN(R55),4)))</f>
        <v>#REF!</v>
      </c>
      <c r="U55" s="64" t="e">
        <f ca="1">INDIRECT(CONCATENATE("'",General!$C$10,"[",General!$C$11,"]Input Summary'!",ADDRESS(ROW(S55),COLUMN(S55),4)))</f>
        <v>#REF!</v>
      </c>
      <c r="V55" s="64" t="e">
        <f ca="1">INDIRECT(CONCATENATE("'",General!$C$10,"[",General!$C$11,"]Input Summary'!",ADDRESS(ROW(T55),COLUMN(T55),4)))</f>
        <v>#REF!</v>
      </c>
      <c r="W55" s="64" t="e">
        <f ca="1">INDIRECT(CONCATENATE("'",General!$C$10,"[",General!$C$11,"]Input Summary'!",ADDRESS(ROW(U55),COLUMN(U55),4)))</f>
        <v>#REF!</v>
      </c>
      <c r="X55" s="64" t="e">
        <f ca="1">INDIRECT(CONCATENATE("'",General!$C$10,"[",General!$C$11,"]Input Summary'!",ADDRESS(ROW(V55),COLUMN(V55),4)))</f>
        <v>#REF!</v>
      </c>
      <c r="Y55" s="64" t="e">
        <f ca="1">INDIRECT(CONCATENATE("'",General!$C$10,"[",General!$C$11,"]Input Summary'!",ADDRESS(ROW(W55),COLUMN(W55),4)))</f>
        <v>#REF!</v>
      </c>
    </row>
    <row r="56" spans="15:25" x14ac:dyDescent="0.25">
      <c r="O56" s="65"/>
      <c r="P56" s="65"/>
      <c r="Q56" s="65" t="e">
        <f ca="1">INDIRECT(CONCATENATE("'",General!$C$10,"[",General!$C$11,"]Input Summary'!",ADDRESS(ROW(A56),COLUMN(A56),4)))</f>
        <v>#REF!</v>
      </c>
      <c r="R56" s="64" t="e">
        <f ca="1">INDIRECT(CONCATENATE("'",General!$C$10,"[",General!$C$11,"]Input Summary'!",ADDRESS(ROW(B56),COLUMN(B56),4)))</f>
        <v>#REF!</v>
      </c>
      <c r="S56" s="64" t="e">
        <f ca="1">INDIRECT(CONCATENATE("'",General!$C$10,"[",General!$C$11,"]Input Summary'!",ADDRESS(ROW(Q56),COLUMN(Q56),4)))</f>
        <v>#REF!</v>
      </c>
      <c r="T56" s="64" t="e">
        <f ca="1">INDIRECT(CONCATENATE("'",General!$C$10,"[",General!$C$11,"]Input Summary'!",ADDRESS(ROW(R56),COLUMN(R56),4)))</f>
        <v>#REF!</v>
      </c>
      <c r="U56" s="64" t="e">
        <f ca="1">INDIRECT(CONCATENATE("'",General!$C$10,"[",General!$C$11,"]Input Summary'!",ADDRESS(ROW(S56),COLUMN(S56),4)))</f>
        <v>#REF!</v>
      </c>
      <c r="V56" s="64" t="e">
        <f ca="1">INDIRECT(CONCATENATE("'",General!$C$10,"[",General!$C$11,"]Input Summary'!",ADDRESS(ROW(T56),COLUMN(T56),4)))</f>
        <v>#REF!</v>
      </c>
      <c r="W56" s="64" t="e">
        <f ca="1">INDIRECT(CONCATENATE("'",General!$C$10,"[",General!$C$11,"]Input Summary'!",ADDRESS(ROW(U56),COLUMN(U56),4)))</f>
        <v>#REF!</v>
      </c>
      <c r="X56" s="64" t="e">
        <f ca="1">INDIRECT(CONCATENATE("'",General!$C$10,"[",General!$C$11,"]Input Summary'!",ADDRESS(ROW(V56),COLUMN(V56),4)))</f>
        <v>#REF!</v>
      </c>
      <c r="Y56" s="64" t="e">
        <f ca="1">INDIRECT(CONCATENATE("'",General!$C$10,"[",General!$C$11,"]Input Summary'!",ADDRESS(ROW(W56),COLUMN(W56),4)))</f>
        <v>#REF!</v>
      </c>
    </row>
    <row r="57" spans="15:25" x14ac:dyDescent="0.25">
      <c r="O57" s="65"/>
      <c r="P57" s="65"/>
      <c r="Q57" s="65" t="e">
        <f ca="1">INDIRECT(CONCATENATE("'",General!$C$10,"[",General!$C$11,"]Input Summary'!",ADDRESS(ROW(A57),COLUMN(A57),4)))</f>
        <v>#REF!</v>
      </c>
      <c r="R57" s="64" t="e">
        <f ca="1">INDIRECT(CONCATENATE("'",General!$C$10,"[",General!$C$11,"]Input Summary'!",ADDRESS(ROW(B57),COLUMN(B57),4)))</f>
        <v>#REF!</v>
      </c>
      <c r="S57" s="64" t="e">
        <f ca="1">INDIRECT(CONCATENATE("'",General!$C$10,"[",General!$C$11,"]Input Summary'!",ADDRESS(ROW(Q57),COLUMN(Q57),4)))</f>
        <v>#REF!</v>
      </c>
      <c r="T57" s="64" t="e">
        <f ca="1">INDIRECT(CONCATENATE("'",General!$C$10,"[",General!$C$11,"]Input Summary'!",ADDRESS(ROW(R57),COLUMN(R57),4)))</f>
        <v>#REF!</v>
      </c>
      <c r="U57" s="64" t="e">
        <f ca="1">INDIRECT(CONCATENATE("'",General!$C$10,"[",General!$C$11,"]Input Summary'!",ADDRESS(ROW(S57),COLUMN(S57),4)))</f>
        <v>#REF!</v>
      </c>
      <c r="V57" s="64" t="e">
        <f ca="1">INDIRECT(CONCATENATE("'",General!$C$10,"[",General!$C$11,"]Input Summary'!",ADDRESS(ROW(T57),COLUMN(T57),4)))</f>
        <v>#REF!</v>
      </c>
      <c r="W57" s="64" t="e">
        <f ca="1">INDIRECT(CONCATENATE("'",General!$C$10,"[",General!$C$11,"]Input Summary'!",ADDRESS(ROW(U57),COLUMN(U57),4)))</f>
        <v>#REF!</v>
      </c>
      <c r="X57" s="64" t="e">
        <f ca="1">INDIRECT(CONCATENATE("'",General!$C$10,"[",General!$C$11,"]Input Summary'!",ADDRESS(ROW(V57),COLUMN(V57),4)))</f>
        <v>#REF!</v>
      </c>
      <c r="Y57" s="64" t="e">
        <f ca="1">INDIRECT(CONCATENATE("'",General!$C$10,"[",General!$C$11,"]Input Summary'!",ADDRESS(ROW(W57),COLUMN(W57),4)))</f>
        <v>#REF!</v>
      </c>
    </row>
    <row r="58" spans="15:25" x14ac:dyDescent="0.25">
      <c r="O58" s="65"/>
      <c r="P58" s="65"/>
      <c r="Q58" s="65" t="e">
        <f ca="1">INDIRECT(CONCATENATE("'",General!$C$10,"[",General!$C$11,"]Input Summary'!",ADDRESS(ROW(A58),COLUMN(A58),4)))</f>
        <v>#REF!</v>
      </c>
      <c r="R58" s="64" t="e">
        <f ca="1">INDIRECT(CONCATENATE("'",General!$C$10,"[",General!$C$11,"]Input Summary'!",ADDRESS(ROW(B58),COLUMN(B58),4)))</f>
        <v>#REF!</v>
      </c>
      <c r="S58" s="64" t="e">
        <f ca="1">INDIRECT(CONCATENATE("'",General!$C$10,"[",General!$C$11,"]Input Summary'!",ADDRESS(ROW(Q58),COLUMN(Q58),4)))</f>
        <v>#REF!</v>
      </c>
      <c r="T58" s="64" t="e">
        <f ca="1">INDIRECT(CONCATENATE("'",General!$C$10,"[",General!$C$11,"]Input Summary'!",ADDRESS(ROW(R58),COLUMN(R58),4)))</f>
        <v>#REF!</v>
      </c>
      <c r="U58" s="64" t="e">
        <f ca="1">INDIRECT(CONCATENATE("'",General!$C$10,"[",General!$C$11,"]Input Summary'!",ADDRESS(ROW(S58),COLUMN(S58),4)))</f>
        <v>#REF!</v>
      </c>
      <c r="V58" s="64" t="e">
        <f ca="1">INDIRECT(CONCATENATE("'",General!$C$10,"[",General!$C$11,"]Input Summary'!",ADDRESS(ROW(T58),COLUMN(T58),4)))</f>
        <v>#REF!</v>
      </c>
      <c r="W58" s="64" t="e">
        <f ca="1">INDIRECT(CONCATENATE("'",General!$C$10,"[",General!$C$11,"]Input Summary'!",ADDRESS(ROW(U58),COLUMN(U58),4)))</f>
        <v>#REF!</v>
      </c>
      <c r="X58" s="64" t="e">
        <f ca="1">INDIRECT(CONCATENATE("'",General!$C$10,"[",General!$C$11,"]Input Summary'!",ADDRESS(ROW(V58),COLUMN(V58),4)))</f>
        <v>#REF!</v>
      </c>
      <c r="Y58" s="64" t="e">
        <f ca="1">INDIRECT(CONCATENATE("'",General!$C$10,"[",General!$C$11,"]Input Summary'!",ADDRESS(ROW(W58),COLUMN(W58),4)))</f>
        <v>#REF!</v>
      </c>
    </row>
    <row r="59" spans="15:25" x14ac:dyDescent="0.25">
      <c r="O59" s="65"/>
      <c r="P59" s="65"/>
      <c r="Q59" s="65" t="e">
        <f ca="1">INDIRECT(CONCATENATE("'",General!$C$10,"[",General!$C$11,"]Input Summary'!",ADDRESS(ROW(A59),COLUMN(A59),4)))</f>
        <v>#REF!</v>
      </c>
      <c r="R59" s="64" t="e">
        <f ca="1">INDIRECT(CONCATENATE("'",General!$C$10,"[",General!$C$11,"]Input Summary'!",ADDRESS(ROW(B59),COLUMN(B59),4)))</f>
        <v>#REF!</v>
      </c>
      <c r="S59" s="64" t="e">
        <f ca="1">INDIRECT(CONCATENATE("'",General!$C$10,"[",General!$C$11,"]Input Summary'!",ADDRESS(ROW(Q59),COLUMN(Q59),4)))</f>
        <v>#REF!</v>
      </c>
      <c r="T59" s="64" t="e">
        <f ca="1">INDIRECT(CONCATENATE("'",General!$C$10,"[",General!$C$11,"]Input Summary'!",ADDRESS(ROW(R59),COLUMN(R59),4)))</f>
        <v>#REF!</v>
      </c>
      <c r="U59" s="64" t="e">
        <f ca="1">INDIRECT(CONCATENATE("'",General!$C$10,"[",General!$C$11,"]Input Summary'!",ADDRESS(ROW(S59),COLUMN(S59),4)))</f>
        <v>#REF!</v>
      </c>
      <c r="V59" s="64" t="e">
        <f ca="1">INDIRECT(CONCATENATE("'",General!$C$10,"[",General!$C$11,"]Input Summary'!",ADDRESS(ROW(T59),COLUMN(T59),4)))</f>
        <v>#REF!</v>
      </c>
      <c r="W59" s="64" t="e">
        <f ca="1">INDIRECT(CONCATENATE("'",General!$C$10,"[",General!$C$11,"]Input Summary'!",ADDRESS(ROW(U59),COLUMN(U59),4)))</f>
        <v>#REF!</v>
      </c>
      <c r="X59" s="64" t="e">
        <f ca="1">INDIRECT(CONCATENATE("'",General!$C$10,"[",General!$C$11,"]Input Summary'!",ADDRESS(ROW(V59),COLUMN(V59),4)))</f>
        <v>#REF!</v>
      </c>
      <c r="Y59" s="64" t="e">
        <f ca="1">INDIRECT(CONCATENATE("'",General!$C$10,"[",General!$C$11,"]Input Summary'!",ADDRESS(ROW(W59),COLUMN(W59),4)))</f>
        <v>#REF!</v>
      </c>
    </row>
    <row r="60" spans="15:25" x14ac:dyDescent="0.25">
      <c r="O60" s="65"/>
      <c r="P60" s="65"/>
      <c r="Q60" s="65" t="e">
        <f ca="1">INDIRECT(CONCATENATE("'",General!$C$10,"[",General!$C$11,"]Input Summary'!",ADDRESS(ROW(A60),COLUMN(A60),4)))</f>
        <v>#REF!</v>
      </c>
      <c r="R60" s="64" t="e">
        <f ca="1">INDIRECT(CONCATENATE("'",General!$C$10,"[",General!$C$11,"]Input Summary'!",ADDRESS(ROW(B60),COLUMN(B60),4)))</f>
        <v>#REF!</v>
      </c>
      <c r="S60" s="64" t="e">
        <f ca="1">INDIRECT(CONCATENATE("'",General!$C$10,"[",General!$C$11,"]Input Summary'!",ADDRESS(ROW(Q60),COLUMN(Q60),4)))</f>
        <v>#REF!</v>
      </c>
      <c r="T60" s="64" t="e">
        <f ca="1">INDIRECT(CONCATENATE("'",General!$C$10,"[",General!$C$11,"]Input Summary'!",ADDRESS(ROW(R60),COLUMN(R60),4)))</f>
        <v>#REF!</v>
      </c>
      <c r="U60" s="64" t="e">
        <f ca="1">INDIRECT(CONCATENATE("'",General!$C$10,"[",General!$C$11,"]Input Summary'!",ADDRESS(ROW(S60),COLUMN(S60),4)))</f>
        <v>#REF!</v>
      </c>
      <c r="V60" s="64" t="e">
        <f ca="1">INDIRECT(CONCATENATE("'",General!$C$10,"[",General!$C$11,"]Input Summary'!",ADDRESS(ROW(T60),COLUMN(T60),4)))</f>
        <v>#REF!</v>
      </c>
      <c r="W60" s="64" t="e">
        <f ca="1">INDIRECT(CONCATENATE("'",General!$C$10,"[",General!$C$11,"]Input Summary'!",ADDRESS(ROW(U60),COLUMN(U60),4)))</f>
        <v>#REF!</v>
      </c>
      <c r="X60" s="64" t="e">
        <f ca="1">INDIRECT(CONCATENATE("'",General!$C$10,"[",General!$C$11,"]Input Summary'!",ADDRESS(ROW(V60),COLUMN(V60),4)))</f>
        <v>#REF!</v>
      </c>
      <c r="Y60" s="64" t="e">
        <f ca="1">INDIRECT(CONCATENATE("'",General!$C$10,"[",General!$C$11,"]Input Summary'!",ADDRESS(ROW(W60),COLUMN(W60),4)))</f>
        <v>#REF!</v>
      </c>
    </row>
    <row r="61" spans="15:25" x14ac:dyDescent="0.25">
      <c r="O61" s="65"/>
      <c r="P61" s="65"/>
      <c r="Q61" s="65" t="e">
        <f ca="1">INDIRECT(CONCATENATE("'",General!$C$10,"[",General!$C$11,"]Input Summary'!",ADDRESS(ROW(A61),COLUMN(A61),4)))</f>
        <v>#REF!</v>
      </c>
      <c r="R61" s="64" t="e">
        <f ca="1">INDIRECT(CONCATENATE("'",General!$C$10,"[",General!$C$11,"]Input Summary'!",ADDRESS(ROW(B61),COLUMN(B61),4)))</f>
        <v>#REF!</v>
      </c>
      <c r="S61" s="64" t="e">
        <f ca="1">INDIRECT(CONCATENATE("'",General!$C$10,"[",General!$C$11,"]Input Summary'!",ADDRESS(ROW(Q61),COLUMN(Q61),4)))</f>
        <v>#REF!</v>
      </c>
      <c r="T61" s="64" t="e">
        <f ca="1">INDIRECT(CONCATENATE("'",General!$C$10,"[",General!$C$11,"]Input Summary'!",ADDRESS(ROW(R61),COLUMN(R61),4)))</f>
        <v>#REF!</v>
      </c>
      <c r="U61" s="64" t="e">
        <f ca="1">INDIRECT(CONCATENATE("'",General!$C$10,"[",General!$C$11,"]Input Summary'!",ADDRESS(ROW(S61),COLUMN(S61),4)))</f>
        <v>#REF!</v>
      </c>
      <c r="V61" s="64" t="e">
        <f ca="1">INDIRECT(CONCATENATE("'",General!$C$10,"[",General!$C$11,"]Input Summary'!",ADDRESS(ROW(T61),COLUMN(T61),4)))</f>
        <v>#REF!</v>
      </c>
      <c r="W61" s="64" t="e">
        <f ca="1">INDIRECT(CONCATENATE("'",General!$C$10,"[",General!$C$11,"]Input Summary'!",ADDRESS(ROW(U61),COLUMN(U61),4)))</f>
        <v>#REF!</v>
      </c>
      <c r="X61" s="64" t="e">
        <f ca="1">INDIRECT(CONCATENATE("'",General!$C$10,"[",General!$C$11,"]Input Summary'!",ADDRESS(ROW(V61),COLUMN(V61),4)))</f>
        <v>#REF!</v>
      </c>
      <c r="Y61" s="64" t="e">
        <f ca="1">INDIRECT(CONCATENATE("'",General!$C$10,"[",General!$C$11,"]Input Summary'!",ADDRESS(ROW(W61),COLUMN(W61),4)))</f>
        <v>#REF!</v>
      </c>
    </row>
    <row r="62" spans="15:25" x14ac:dyDescent="0.25">
      <c r="O62" s="65"/>
      <c r="P62" s="65"/>
      <c r="Q62" s="65" t="e">
        <f ca="1">INDIRECT(CONCATENATE("'",General!$C$10,"[",General!$C$11,"]Input Summary'!",ADDRESS(ROW(A62),COLUMN(A62),4)))</f>
        <v>#REF!</v>
      </c>
      <c r="R62" s="64" t="e">
        <f ca="1">INDIRECT(CONCATENATE("'",General!$C$10,"[",General!$C$11,"]Input Summary'!",ADDRESS(ROW(B62),COLUMN(B62),4)))</f>
        <v>#REF!</v>
      </c>
      <c r="S62" s="64" t="e">
        <f ca="1">INDIRECT(CONCATENATE("'",General!$C$10,"[",General!$C$11,"]Input Summary'!",ADDRESS(ROW(Q62),COLUMN(Q62),4)))</f>
        <v>#REF!</v>
      </c>
      <c r="T62" s="64" t="e">
        <f ca="1">INDIRECT(CONCATENATE("'",General!$C$10,"[",General!$C$11,"]Input Summary'!",ADDRESS(ROW(R62),COLUMN(R62),4)))</f>
        <v>#REF!</v>
      </c>
      <c r="U62" s="64" t="e">
        <f ca="1">INDIRECT(CONCATENATE("'",General!$C$10,"[",General!$C$11,"]Input Summary'!",ADDRESS(ROW(S62),COLUMN(S62),4)))</f>
        <v>#REF!</v>
      </c>
      <c r="V62" s="64" t="e">
        <f ca="1">INDIRECT(CONCATENATE("'",General!$C$10,"[",General!$C$11,"]Input Summary'!",ADDRESS(ROW(T62),COLUMN(T62),4)))</f>
        <v>#REF!</v>
      </c>
      <c r="W62" s="64" t="e">
        <f ca="1">INDIRECT(CONCATENATE("'",General!$C$10,"[",General!$C$11,"]Input Summary'!",ADDRESS(ROW(U62),COLUMN(U62),4)))</f>
        <v>#REF!</v>
      </c>
      <c r="X62" s="64" t="e">
        <f ca="1">INDIRECT(CONCATENATE("'",General!$C$10,"[",General!$C$11,"]Input Summary'!",ADDRESS(ROW(V62),COLUMN(V62),4)))</f>
        <v>#REF!</v>
      </c>
      <c r="Y62" s="64" t="e">
        <f ca="1">INDIRECT(CONCATENATE("'",General!$C$10,"[",General!$C$11,"]Input Summary'!",ADDRESS(ROW(W62),COLUMN(W62),4)))</f>
        <v>#REF!</v>
      </c>
    </row>
    <row r="63" spans="15:25" x14ac:dyDescent="0.25">
      <c r="O63" s="65"/>
      <c r="P63" s="65"/>
      <c r="Q63" s="65" t="e">
        <f ca="1">INDIRECT(CONCATENATE("'",General!$C$10,"[",General!$C$11,"]Input Summary'!",ADDRESS(ROW(A63),COLUMN(A63),4)))</f>
        <v>#REF!</v>
      </c>
      <c r="R63" s="64" t="e">
        <f ca="1">INDIRECT(CONCATENATE("'",General!$C$10,"[",General!$C$11,"]Input Summary'!",ADDRESS(ROW(B63),COLUMN(B63),4)))</f>
        <v>#REF!</v>
      </c>
      <c r="S63" s="64" t="e">
        <f ca="1">INDIRECT(CONCATENATE("'",General!$C$10,"[",General!$C$11,"]Input Summary'!",ADDRESS(ROW(Q63),COLUMN(Q63),4)))</f>
        <v>#REF!</v>
      </c>
      <c r="T63" s="64" t="e">
        <f ca="1">INDIRECT(CONCATENATE("'",General!$C$10,"[",General!$C$11,"]Input Summary'!",ADDRESS(ROW(R63),COLUMN(R63),4)))</f>
        <v>#REF!</v>
      </c>
      <c r="U63" s="64" t="e">
        <f ca="1">INDIRECT(CONCATENATE("'",General!$C$10,"[",General!$C$11,"]Input Summary'!",ADDRESS(ROW(S63),COLUMN(S63),4)))</f>
        <v>#REF!</v>
      </c>
      <c r="V63" s="64" t="e">
        <f ca="1">INDIRECT(CONCATENATE("'",General!$C$10,"[",General!$C$11,"]Input Summary'!",ADDRESS(ROW(T63),COLUMN(T63),4)))</f>
        <v>#REF!</v>
      </c>
      <c r="W63" s="64" t="e">
        <f ca="1">INDIRECT(CONCATENATE("'",General!$C$10,"[",General!$C$11,"]Input Summary'!",ADDRESS(ROW(U63),COLUMN(U63),4)))</f>
        <v>#REF!</v>
      </c>
      <c r="X63" s="64" t="e">
        <f ca="1">INDIRECT(CONCATENATE("'",General!$C$10,"[",General!$C$11,"]Input Summary'!",ADDRESS(ROW(V63),COLUMN(V63),4)))</f>
        <v>#REF!</v>
      </c>
      <c r="Y63" s="64" t="e">
        <f ca="1">INDIRECT(CONCATENATE("'",General!$C$10,"[",General!$C$11,"]Input Summary'!",ADDRESS(ROW(W63),COLUMN(W63),4)))</f>
        <v>#REF!</v>
      </c>
    </row>
    <row r="64" spans="15:25" x14ac:dyDescent="0.25">
      <c r="O64" s="65"/>
      <c r="P64" s="65"/>
      <c r="Q64" s="65" t="e">
        <f ca="1">INDIRECT(CONCATENATE("'",General!$C$10,"[",General!$C$11,"]Input Summary'!",ADDRESS(ROW(A64),COLUMN(A64),4)))</f>
        <v>#REF!</v>
      </c>
      <c r="R64" s="64" t="e">
        <f ca="1">INDIRECT(CONCATENATE("'",General!$C$10,"[",General!$C$11,"]Input Summary'!",ADDRESS(ROW(B64),COLUMN(B64),4)))</f>
        <v>#REF!</v>
      </c>
      <c r="S64" s="64" t="e">
        <f ca="1">INDIRECT(CONCATENATE("'",General!$C$10,"[",General!$C$11,"]Input Summary'!",ADDRESS(ROW(Q64),COLUMN(Q64),4)))</f>
        <v>#REF!</v>
      </c>
      <c r="T64" s="64" t="e">
        <f ca="1">INDIRECT(CONCATENATE("'",General!$C$10,"[",General!$C$11,"]Input Summary'!",ADDRESS(ROW(R64),COLUMN(R64),4)))</f>
        <v>#REF!</v>
      </c>
      <c r="U64" s="64" t="e">
        <f ca="1">INDIRECT(CONCATENATE("'",General!$C$10,"[",General!$C$11,"]Input Summary'!",ADDRESS(ROW(S64),COLUMN(S64),4)))</f>
        <v>#REF!</v>
      </c>
      <c r="V64" s="64" t="e">
        <f ca="1">INDIRECT(CONCATENATE("'",General!$C$10,"[",General!$C$11,"]Input Summary'!",ADDRESS(ROW(T64),COLUMN(T64),4)))</f>
        <v>#REF!</v>
      </c>
      <c r="W64" s="64" t="e">
        <f ca="1">INDIRECT(CONCATENATE("'",General!$C$10,"[",General!$C$11,"]Input Summary'!",ADDRESS(ROW(U64),COLUMN(U64),4)))</f>
        <v>#REF!</v>
      </c>
      <c r="X64" s="64" t="e">
        <f ca="1">INDIRECT(CONCATENATE("'",General!$C$10,"[",General!$C$11,"]Input Summary'!",ADDRESS(ROW(V64),COLUMN(V64),4)))</f>
        <v>#REF!</v>
      </c>
      <c r="Y64" s="64" t="e">
        <f ca="1">INDIRECT(CONCATENATE("'",General!$C$10,"[",General!$C$11,"]Input Summary'!",ADDRESS(ROW(W64),COLUMN(W64),4)))</f>
        <v>#REF!</v>
      </c>
    </row>
    <row r="65" spans="15:25" x14ac:dyDescent="0.25">
      <c r="O65" s="65"/>
      <c r="P65" s="65"/>
      <c r="Q65" s="65" t="e">
        <f ca="1">INDIRECT(CONCATENATE("'",General!$C$10,"[",General!$C$11,"]Input Summary'!",ADDRESS(ROW(A65),COLUMN(A65),4)))</f>
        <v>#REF!</v>
      </c>
      <c r="R65" s="64" t="e">
        <f ca="1">INDIRECT(CONCATENATE("'",General!$C$10,"[",General!$C$11,"]Input Summary'!",ADDRESS(ROW(B65),COLUMN(B65),4)))</f>
        <v>#REF!</v>
      </c>
      <c r="S65" s="64" t="e">
        <f ca="1">INDIRECT(CONCATENATE("'",General!$C$10,"[",General!$C$11,"]Input Summary'!",ADDRESS(ROW(Q65),COLUMN(Q65),4)))</f>
        <v>#REF!</v>
      </c>
      <c r="T65" s="64" t="e">
        <f ca="1">INDIRECT(CONCATENATE("'",General!$C$10,"[",General!$C$11,"]Input Summary'!",ADDRESS(ROW(R65),COLUMN(R65),4)))</f>
        <v>#REF!</v>
      </c>
      <c r="U65" s="64" t="e">
        <f ca="1">INDIRECT(CONCATENATE("'",General!$C$10,"[",General!$C$11,"]Input Summary'!",ADDRESS(ROW(S65),COLUMN(S65),4)))</f>
        <v>#REF!</v>
      </c>
      <c r="V65" s="64" t="e">
        <f ca="1">INDIRECT(CONCATENATE("'",General!$C$10,"[",General!$C$11,"]Input Summary'!",ADDRESS(ROW(T65),COLUMN(T65),4)))</f>
        <v>#REF!</v>
      </c>
      <c r="W65" s="64" t="e">
        <f ca="1">INDIRECT(CONCATENATE("'",General!$C$10,"[",General!$C$11,"]Input Summary'!",ADDRESS(ROW(U65),COLUMN(U65),4)))</f>
        <v>#REF!</v>
      </c>
      <c r="X65" s="64" t="e">
        <f ca="1">INDIRECT(CONCATENATE("'",General!$C$10,"[",General!$C$11,"]Input Summary'!",ADDRESS(ROW(V65),COLUMN(V65),4)))</f>
        <v>#REF!</v>
      </c>
      <c r="Y65" s="64" t="e">
        <f ca="1">INDIRECT(CONCATENATE("'",General!$C$10,"[",General!$C$11,"]Input Summary'!",ADDRESS(ROW(W65),COLUMN(W65),4)))</f>
        <v>#REF!</v>
      </c>
    </row>
    <row r="66" spans="15:25" x14ac:dyDescent="0.25">
      <c r="O66" s="65"/>
      <c r="P66" s="65"/>
      <c r="Q66" s="65" t="e">
        <f ca="1">INDIRECT(CONCATENATE("'",General!$C$10,"[",General!$C$11,"]Input Summary'!",ADDRESS(ROW(A66),COLUMN(A66),4)))</f>
        <v>#REF!</v>
      </c>
      <c r="R66" s="64" t="e">
        <f ca="1">INDIRECT(CONCATENATE("'",General!$C$10,"[",General!$C$11,"]Input Summary'!",ADDRESS(ROW(B66),COLUMN(B66),4)))</f>
        <v>#REF!</v>
      </c>
      <c r="S66" s="64" t="e">
        <f ca="1">INDIRECT(CONCATENATE("'",General!$C$10,"[",General!$C$11,"]Input Summary'!",ADDRESS(ROW(Q66),COLUMN(Q66),4)))</f>
        <v>#REF!</v>
      </c>
      <c r="T66" s="64" t="e">
        <f ca="1">INDIRECT(CONCATENATE("'",General!$C$10,"[",General!$C$11,"]Input Summary'!",ADDRESS(ROW(R66),COLUMN(R66),4)))</f>
        <v>#REF!</v>
      </c>
      <c r="U66" s="64" t="e">
        <f ca="1">INDIRECT(CONCATENATE("'",General!$C$10,"[",General!$C$11,"]Input Summary'!",ADDRESS(ROW(S66),COLUMN(S66),4)))</f>
        <v>#REF!</v>
      </c>
      <c r="V66" s="64" t="e">
        <f ca="1">INDIRECT(CONCATENATE("'",General!$C$10,"[",General!$C$11,"]Input Summary'!",ADDRESS(ROW(T66),COLUMN(T66),4)))</f>
        <v>#REF!</v>
      </c>
      <c r="W66" s="64" t="e">
        <f ca="1">INDIRECT(CONCATENATE("'",General!$C$10,"[",General!$C$11,"]Input Summary'!",ADDRESS(ROW(U66),COLUMN(U66),4)))</f>
        <v>#REF!</v>
      </c>
      <c r="X66" s="64" t="e">
        <f ca="1">INDIRECT(CONCATENATE("'",General!$C$10,"[",General!$C$11,"]Input Summary'!",ADDRESS(ROW(V66),COLUMN(V66),4)))</f>
        <v>#REF!</v>
      </c>
      <c r="Y66" s="64" t="e">
        <f ca="1">INDIRECT(CONCATENATE("'",General!$C$10,"[",General!$C$11,"]Input Summary'!",ADDRESS(ROW(W66),COLUMN(W66),4)))</f>
        <v>#REF!</v>
      </c>
    </row>
    <row r="67" spans="15:25" x14ac:dyDescent="0.25">
      <c r="O67" s="65"/>
      <c r="P67" s="65"/>
      <c r="Q67" s="65" t="e">
        <f ca="1">INDIRECT(CONCATENATE("'",General!$C$10,"[",General!$C$11,"]Input Summary'!",ADDRESS(ROW(A67),COLUMN(A67),4)))</f>
        <v>#REF!</v>
      </c>
      <c r="R67" s="64" t="e">
        <f ca="1">INDIRECT(CONCATENATE("'",General!$C$10,"[",General!$C$11,"]Input Summary'!",ADDRESS(ROW(B67),COLUMN(B67),4)))</f>
        <v>#REF!</v>
      </c>
      <c r="S67" s="64" t="e">
        <f ca="1">INDIRECT(CONCATENATE("'",General!$C$10,"[",General!$C$11,"]Input Summary'!",ADDRESS(ROW(Q67),COLUMN(Q67),4)))</f>
        <v>#REF!</v>
      </c>
      <c r="T67" s="64" t="e">
        <f ca="1">INDIRECT(CONCATENATE("'",General!$C$10,"[",General!$C$11,"]Input Summary'!",ADDRESS(ROW(R67),COLUMN(R67),4)))</f>
        <v>#REF!</v>
      </c>
      <c r="U67" s="64" t="e">
        <f ca="1">INDIRECT(CONCATENATE("'",General!$C$10,"[",General!$C$11,"]Input Summary'!",ADDRESS(ROW(S67),COLUMN(S67),4)))</f>
        <v>#REF!</v>
      </c>
      <c r="V67" s="64" t="e">
        <f ca="1">INDIRECT(CONCATENATE("'",General!$C$10,"[",General!$C$11,"]Input Summary'!",ADDRESS(ROW(T67),COLUMN(T67),4)))</f>
        <v>#REF!</v>
      </c>
      <c r="W67" s="64" t="e">
        <f ca="1">INDIRECT(CONCATENATE("'",General!$C$10,"[",General!$C$11,"]Input Summary'!",ADDRESS(ROW(U67),COLUMN(U67),4)))</f>
        <v>#REF!</v>
      </c>
      <c r="X67" s="64" t="e">
        <f ca="1">INDIRECT(CONCATENATE("'",General!$C$10,"[",General!$C$11,"]Input Summary'!",ADDRESS(ROW(V67),COLUMN(V67),4)))</f>
        <v>#REF!</v>
      </c>
      <c r="Y67" s="64" t="e">
        <f ca="1">INDIRECT(CONCATENATE("'",General!$C$10,"[",General!$C$11,"]Input Summary'!",ADDRESS(ROW(W67),COLUMN(W67),4)))</f>
        <v>#REF!</v>
      </c>
    </row>
    <row r="68" spans="15:25" x14ac:dyDescent="0.25">
      <c r="O68" s="65"/>
      <c r="P68" s="65"/>
      <c r="Q68" s="65" t="e">
        <f ca="1">INDIRECT(CONCATENATE("'",General!$C$10,"[",General!$C$11,"]Input Summary'!",ADDRESS(ROW(A68),COLUMN(A68),4)))</f>
        <v>#REF!</v>
      </c>
      <c r="R68" s="64" t="e">
        <f ca="1">INDIRECT(CONCATENATE("'",General!$C$10,"[",General!$C$11,"]Input Summary'!",ADDRESS(ROW(B68),COLUMN(B68),4)))</f>
        <v>#REF!</v>
      </c>
      <c r="S68" s="64" t="e">
        <f ca="1">INDIRECT(CONCATENATE("'",General!$C$10,"[",General!$C$11,"]Input Summary'!",ADDRESS(ROW(Q68),COLUMN(Q68),4)))</f>
        <v>#REF!</v>
      </c>
      <c r="T68" s="64" t="e">
        <f ca="1">INDIRECT(CONCATENATE("'",General!$C$10,"[",General!$C$11,"]Input Summary'!",ADDRESS(ROW(R68),COLUMN(R68),4)))</f>
        <v>#REF!</v>
      </c>
      <c r="U68" s="64" t="e">
        <f ca="1">INDIRECT(CONCATENATE("'",General!$C$10,"[",General!$C$11,"]Input Summary'!",ADDRESS(ROW(S68),COLUMN(S68),4)))</f>
        <v>#REF!</v>
      </c>
      <c r="V68" s="64" t="e">
        <f ca="1">INDIRECT(CONCATENATE("'",General!$C$10,"[",General!$C$11,"]Input Summary'!",ADDRESS(ROW(T68),COLUMN(T68),4)))</f>
        <v>#REF!</v>
      </c>
      <c r="W68" s="64" t="e">
        <f ca="1">INDIRECT(CONCATENATE("'",General!$C$10,"[",General!$C$11,"]Input Summary'!",ADDRESS(ROW(U68),COLUMN(U68),4)))</f>
        <v>#REF!</v>
      </c>
      <c r="X68" s="64" t="e">
        <f ca="1">INDIRECT(CONCATENATE("'",General!$C$10,"[",General!$C$11,"]Input Summary'!",ADDRESS(ROW(V68),COLUMN(V68),4)))</f>
        <v>#REF!</v>
      </c>
      <c r="Y68" s="64" t="e">
        <f ca="1">INDIRECT(CONCATENATE("'",General!$C$10,"[",General!$C$11,"]Input Summary'!",ADDRESS(ROW(W68),COLUMN(W68),4)))</f>
        <v>#REF!</v>
      </c>
    </row>
    <row r="69" spans="15:25" x14ac:dyDescent="0.25">
      <c r="O69" s="65"/>
      <c r="P69" s="65"/>
      <c r="Q69" s="65" t="e">
        <f ca="1">INDIRECT(CONCATENATE("'",General!$C$10,"[",General!$C$11,"]Input Summary'!",ADDRESS(ROW(A69),COLUMN(A69),4)))</f>
        <v>#REF!</v>
      </c>
      <c r="R69" s="64" t="e">
        <f ca="1">INDIRECT(CONCATENATE("'",General!$C$10,"[",General!$C$11,"]Input Summary'!",ADDRESS(ROW(B69),COLUMN(B69),4)))</f>
        <v>#REF!</v>
      </c>
      <c r="S69" s="64" t="e">
        <f ca="1">INDIRECT(CONCATENATE("'",General!$C$10,"[",General!$C$11,"]Input Summary'!",ADDRESS(ROW(Q69),COLUMN(Q69),4)))</f>
        <v>#REF!</v>
      </c>
      <c r="T69" s="64" t="e">
        <f ca="1">INDIRECT(CONCATENATE("'",General!$C$10,"[",General!$C$11,"]Input Summary'!",ADDRESS(ROW(R69),COLUMN(R69),4)))</f>
        <v>#REF!</v>
      </c>
      <c r="U69" s="64" t="e">
        <f ca="1">INDIRECT(CONCATENATE("'",General!$C$10,"[",General!$C$11,"]Input Summary'!",ADDRESS(ROW(S69),COLUMN(S69),4)))</f>
        <v>#REF!</v>
      </c>
      <c r="V69" s="64" t="e">
        <f ca="1">INDIRECT(CONCATENATE("'",General!$C$10,"[",General!$C$11,"]Input Summary'!",ADDRESS(ROW(T69),COLUMN(T69),4)))</f>
        <v>#REF!</v>
      </c>
      <c r="W69" s="64" t="e">
        <f ca="1">INDIRECT(CONCATENATE("'",General!$C$10,"[",General!$C$11,"]Input Summary'!",ADDRESS(ROW(U69),COLUMN(U69),4)))</f>
        <v>#REF!</v>
      </c>
      <c r="X69" s="64" t="e">
        <f ca="1">INDIRECT(CONCATENATE("'",General!$C$10,"[",General!$C$11,"]Input Summary'!",ADDRESS(ROW(V69),COLUMN(V69),4)))</f>
        <v>#REF!</v>
      </c>
      <c r="Y69" s="64" t="e">
        <f ca="1">INDIRECT(CONCATENATE("'",General!$C$10,"[",General!$C$11,"]Input Summary'!",ADDRESS(ROW(W69),COLUMN(W69),4)))</f>
        <v>#REF!</v>
      </c>
    </row>
    <row r="70" spans="15:25" x14ac:dyDescent="0.25">
      <c r="O70" s="65"/>
      <c r="P70" s="65"/>
      <c r="Q70" s="65" t="e">
        <f ca="1">INDIRECT(CONCATENATE("'",General!$C$10,"[",General!$C$11,"]Input Summary'!",ADDRESS(ROW(A70),COLUMN(A70),4)))</f>
        <v>#REF!</v>
      </c>
      <c r="R70" s="64" t="e">
        <f ca="1">INDIRECT(CONCATENATE("'",General!$C$10,"[",General!$C$11,"]Input Summary'!",ADDRESS(ROW(B70),COLUMN(B70),4)))</f>
        <v>#REF!</v>
      </c>
      <c r="S70" s="64" t="e">
        <f ca="1">INDIRECT(CONCATENATE("'",General!$C$10,"[",General!$C$11,"]Input Summary'!",ADDRESS(ROW(Q70),COLUMN(Q70),4)))</f>
        <v>#REF!</v>
      </c>
      <c r="T70" s="64" t="e">
        <f ca="1">INDIRECT(CONCATENATE("'",General!$C$10,"[",General!$C$11,"]Input Summary'!",ADDRESS(ROW(R70),COLUMN(R70),4)))</f>
        <v>#REF!</v>
      </c>
      <c r="U70" s="64" t="e">
        <f ca="1">INDIRECT(CONCATENATE("'",General!$C$10,"[",General!$C$11,"]Input Summary'!",ADDRESS(ROW(S70),COLUMN(S70),4)))</f>
        <v>#REF!</v>
      </c>
      <c r="V70" s="64" t="e">
        <f ca="1">INDIRECT(CONCATENATE("'",General!$C$10,"[",General!$C$11,"]Input Summary'!",ADDRESS(ROW(T70),COLUMN(T70),4)))</f>
        <v>#REF!</v>
      </c>
      <c r="W70" s="64" t="e">
        <f ca="1">INDIRECT(CONCATENATE("'",General!$C$10,"[",General!$C$11,"]Input Summary'!",ADDRESS(ROW(U70),COLUMN(U70),4)))</f>
        <v>#REF!</v>
      </c>
      <c r="X70" s="64" t="e">
        <f ca="1">INDIRECT(CONCATENATE("'",General!$C$10,"[",General!$C$11,"]Input Summary'!",ADDRESS(ROW(V70),COLUMN(V70),4)))</f>
        <v>#REF!</v>
      </c>
      <c r="Y70" s="64" t="e">
        <f ca="1">INDIRECT(CONCATENATE("'",General!$C$10,"[",General!$C$11,"]Input Summary'!",ADDRESS(ROW(W70),COLUMN(W70),4)))</f>
        <v>#REF!</v>
      </c>
    </row>
    <row r="71" spans="15:25" x14ac:dyDescent="0.25">
      <c r="O71" s="65"/>
      <c r="P71" s="65"/>
      <c r="Q71" s="65" t="e">
        <f ca="1">INDIRECT(CONCATENATE("'",General!$C$10,"[",General!$C$11,"]Input Summary'!",ADDRESS(ROW(A71),COLUMN(A71),4)))</f>
        <v>#REF!</v>
      </c>
      <c r="R71" s="64" t="e">
        <f ca="1">INDIRECT(CONCATENATE("'",General!$C$10,"[",General!$C$11,"]Input Summary'!",ADDRESS(ROW(B71),COLUMN(B71),4)))</f>
        <v>#REF!</v>
      </c>
      <c r="S71" s="64" t="e">
        <f ca="1">INDIRECT(CONCATENATE("'",General!$C$10,"[",General!$C$11,"]Input Summary'!",ADDRESS(ROW(Q71),COLUMN(Q71),4)))</f>
        <v>#REF!</v>
      </c>
      <c r="T71" s="64" t="e">
        <f ca="1">INDIRECT(CONCATENATE("'",General!$C$10,"[",General!$C$11,"]Input Summary'!",ADDRESS(ROW(R71),COLUMN(R71),4)))</f>
        <v>#REF!</v>
      </c>
      <c r="U71" s="64" t="e">
        <f ca="1">INDIRECT(CONCATENATE("'",General!$C$10,"[",General!$C$11,"]Input Summary'!",ADDRESS(ROW(S71),COLUMN(S71),4)))</f>
        <v>#REF!</v>
      </c>
      <c r="V71" s="64" t="e">
        <f ca="1">INDIRECT(CONCATENATE("'",General!$C$10,"[",General!$C$11,"]Input Summary'!",ADDRESS(ROW(T71),COLUMN(T71),4)))</f>
        <v>#REF!</v>
      </c>
      <c r="W71" s="64" t="e">
        <f ca="1">INDIRECT(CONCATENATE("'",General!$C$10,"[",General!$C$11,"]Input Summary'!",ADDRESS(ROW(U71),COLUMN(U71),4)))</f>
        <v>#REF!</v>
      </c>
      <c r="X71" s="64" t="e">
        <f ca="1">INDIRECT(CONCATENATE("'",General!$C$10,"[",General!$C$11,"]Input Summary'!",ADDRESS(ROW(V71),COLUMN(V71),4)))</f>
        <v>#REF!</v>
      </c>
      <c r="Y71" s="64" t="e">
        <f ca="1">INDIRECT(CONCATENATE("'",General!$C$10,"[",General!$C$11,"]Input Summary'!",ADDRESS(ROW(W71),COLUMN(W71),4)))</f>
        <v>#REF!</v>
      </c>
    </row>
    <row r="72" spans="15:25" x14ac:dyDescent="0.25">
      <c r="O72" s="65"/>
      <c r="P72" s="65"/>
      <c r="Q72" s="65" t="e">
        <f ca="1">INDIRECT(CONCATENATE("'",General!$C$10,"[",General!$C$11,"]Input Summary'!",ADDRESS(ROW(A72),COLUMN(A72),4)))</f>
        <v>#REF!</v>
      </c>
      <c r="R72" s="64" t="e">
        <f ca="1">INDIRECT(CONCATENATE("'",General!$C$10,"[",General!$C$11,"]Input Summary'!",ADDRESS(ROW(B72),COLUMN(B72),4)))</f>
        <v>#REF!</v>
      </c>
      <c r="S72" s="64" t="e">
        <f ca="1">INDIRECT(CONCATENATE("'",General!$C$10,"[",General!$C$11,"]Input Summary'!",ADDRESS(ROW(Q72),COLUMN(Q72),4)))</f>
        <v>#REF!</v>
      </c>
      <c r="T72" s="64" t="e">
        <f ca="1">INDIRECT(CONCATENATE("'",General!$C$10,"[",General!$C$11,"]Input Summary'!",ADDRESS(ROW(R72),COLUMN(R72),4)))</f>
        <v>#REF!</v>
      </c>
      <c r="U72" s="64" t="e">
        <f ca="1">INDIRECT(CONCATENATE("'",General!$C$10,"[",General!$C$11,"]Input Summary'!",ADDRESS(ROW(S72),COLUMN(S72),4)))</f>
        <v>#REF!</v>
      </c>
      <c r="V72" s="64" t="e">
        <f ca="1">INDIRECT(CONCATENATE("'",General!$C$10,"[",General!$C$11,"]Input Summary'!",ADDRESS(ROW(T72),COLUMN(T72),4)))</f>
        <v>#REF!</v>
      </c>
      <c r="W72" s="64" t="e">
        <f ca="1">INDIRECT(CONCATENATE("'",General!$C$10,"[",General!$C$11,"]Input Summary'!",ADDRESS(ROW(U72),COLUMN(U72),4)))</f>
        <v>#REF!</v>
      </c>
      <c r="X72" s="64" t="e">
        <f ca="1">INDIRECT(CONCATENATE("'",General!$C$10,"[",General!$C$11,"]Input Summary'!",ADDRESS(ROW(V72),COLUMN(V72),4)))</f>
        <v>#REF!</v>
      </c>
      <c r="Y72" s="64" t="e">
        <f ca="1">INDIRECT(CONCATENATE("'",General!$C$10,"[",General!$C$11,"]Input Summary'!",ADDRESS(ROW(W72),COLUMN(W72),4)))</f>
        <v>#REF!</v>
      </c>
    </row>
    <row r="73" spans="15:25" x14ac:dyDescent="0.25">
      <c r="O73" s="65"/>
      <c r="P73" s="65"/>
      <c r="Q73" s="65" t="e">
        <f ca="1">INDIRECT(CONCATENATE("'",General!$C$10,"[",General!$C$11,"]Input Summary'!",ADDRESS(ROW(A73),COLUMN(A73),4)))</f>
        <v>#REF!</v>
      </c>
      <c r="R73" s="64" t="e">
        <f ca="1">INDIRECT(CONCATENATE("'",General!$C$10,"[",General!$C$11,"]Input Summary'!",ADDRESS(ROW(B73),COLUMN(B73),4)))</f>
        <v>#REF!</v>
      </c>
      <c r="S73" s="64" t="e">
        <f ca="1">INDIRECT(CONCATENATE("'",General!$C$10,"[",General!$C$11,"]Input Summary'!",ADDRESS(ROW(Q73),COLUMN(Q73),4)))</f>
        <v>#REF!</v>
      </c>
      <c r="T73" s="64" t="e">
        <f ca="1">INDIRECT(CONCATENATE("'",General!$C$10,"[",General!$C$11,"]Input Summary'!",ADDRESS(ROW(R73),COLUMN(R73),4)))</f>
        <v>#REF!</v>
      </c>
      <c r="U73" s="64" t="e">
        <f ca="1">INDIRECT(CONCATENATE("'",General!$C$10,"[",General!$C$11,"]Input Summary'!",ADDRESS(ROW(S73),COLUMN(S73),4)))</f>
        <v>#REF!</v>
      </c>
      <c r="V73" s="64" t="e">
        <f ca="1">INDIRECT(CONCATENATE("'",General!$C$10,"[",General!$C$11,"]Input Summary'!",ADDRESS(ROW(T73),COLUMN(T73),4)))</f>
        <v>#REF!</v>
      </c>
      <c r="W73" s="64" t="e">
        <f ca="1">INDIRECT(CONCATENATE("'",General!$C$10,"[",General!$C$11,"]Input Summary'!",ADDRESS(ROW(U73),COLUMN(U73),4)))</f>
        <v>#REF!</v>
      </c>
      <c r="X73" s="64" t="e">
        <f ca="1">INDIRECT(CONCATENATE("'",General!$C$10,"[",General!$C$11,"]Input Summary'!",ADDRESS(ROW(V73),COLUMN(V73),4)))</f>
        <v>#REF!</v>
      </c>
      <c r="Y73" s="64" t="e">
        <f ca="1">INDIRECT(CONCATENATE("'",General!$C$10,"[",General!$C$11,"]Input Summary'!",ADDRESS(ROW(W73),COLUMN(W73),4)))</f>
        <v>#REF!</v>
      </c>
    </row>
    <row r="74" spans="15:25" x14ac:dyDescent="0.25">
      <c r="O74" s="65"/>
      <c r="P74" s="65"/>
      <c r="Q74" s="65" t="e">
        <f ca="1">INDIRECT(CONCATENATE("'",General!$C$10,"[",General!$C$11,"]Input Summary'!",ADDRESS(ROW(A74),COLUMN(A74),4)))</f>
        <v>#REF!</v>
      </c>
      <c r="R74" s="64" t="e">
        <f ca="1">INDIRECT(CONCATENATE("'",General!$C$10,"[",General!$C$11,"]Input Summary'!",ADDRESS(ROW(B74),COLUMN(B74),4)))</f>
        <v>#REF!</v>
      </c>
      <c r="S74" s="64" t="e">
        <f ca="1">INDIRECT(CONCATENATE("'",General!$C$10,"[",General!$C$11,"]Input Summary'!",ADDRESS(ROW(Q74),COLUMN(Q74),4)))</f>
        <v>#REF!</v>
      </c>
      <c r="T74" s="64" t="e">
        <f ca="1">INDIRECT(CONCATENATE("'",General!$C$10,"[",General!$C$11,"]Input Summary'!",ADDRESS(ROW(R74),COLUMN(R74),4)))</f>
        <v>#REF!</v>
      </c>
      <c r="U74" s="64" t="e">
        <f ca="1">INDIRECT(CONCATENATE("'",General!$C$10,"[",General!$C$11,"]Input Summary'!",ADDRESS(ROW(S74),COLUMN(S74),4)))</f>
        <v>#REF!</v>
      </c>
      <c r="V74" s="64" t="e">
        <f ca="1">INDIRECT(CONCATENATE("'",General!$C$10,"[",General!$C$11,"]Input Summary'!",ADDRESS(ROW(T74),COLUMN(T74),4)))</f>
        <v>#REF!</v>
      </c>
      <c r="W74" s="64" t="e">
        <f ca="1">INDIRECT(CONCATENATE("'",General!$C$10,"[",General!$C$11,"]Input Summary'!",ADDRESS(ROW(U74),COLUMN(U74),4)))</f>
        <v>#REF!</v>
      </c>
      <c r="X74" s="64" t="e">
        <f ca="1">INDIRECT(CONCATENATE("'",General!$C$10,"[",General!$C$11,"]Input Summary'!",ADDRESS(ROW(V74),COLUMN(V74),4)))</f>
        <v>#REF!</v>
      </c>
      <c r="Y74" s="64" t="e">
        <f ca="1">INDIRECT(CONCATENATE("'",General!$C$10,"[",General!$C$11,"]Input Summary'!",ADDRESS(ROW(W74),COLUMN(W74),4)))</f>
        <v>#REF!</v>
      </c>
    </row>
    <row r="75" spans="15:25" x14ac:dyDescent="0.25">
      <c r="O75" s="65"/>
      <c r="P75" s="65"/>
      <c r="Q75" s="65" t="e">
        <f ca="1">INDIRECT(CONCATENATE("'",General!$C$10,"[",General!$C$11,"]Input Summary'!",ADDRESS(ROW(A75),COLUMN(A75),4)))</f>
        <v>#REF!</v>
      </c>
      <c r="R75" s="64" t="e">
        <f ca="1">INDIRECT(CONCATENATE("'",General!$C$10,"[",General!$C$11,"]Input Summary'!",ADDRESS(ROW(B75),COLUMN(B75),4)))</f>
        <v>#REF!</v>
      </c>
      <c r="S75" s="64" t="e">
        <f ca="1">INDIRECT(CONCATENATE("'",General!$C$10,"[",General!$C$11,"]Input Summary'!",ADDRESS(ROW(Q75),COLUMN(Q75),4)))</f>
        <v>#REF!</v>
      </c>
      <c r="T75" s="64" t="e">
        <f ca="1">INDIRECT(CONCATENATE("'",General!$C$10,"[",General!$C$11,"]Input Summary'!",ADDRESS(ROW(R75),COLUMN(R75),4)))</f>
        <v>#REF!</v>
      </c>
      <c r="U75" s="64" t="e">
        <f ca="1">INDIRECT(CONCATENATE("'",General!$C$10,"[",General!$C$11,"]Input Summary'!",ADDRESS(ROW(S75),COLUMN(S75),4)))</f>
        <v>#REF!</v>
      </c>
      <c r="V75" s="64" t="e">
        <f ca="1">INDIRECT(CONCATENATE("'",General!$C$10,"[",General!$C$11,"]Input Summary'!",ADDRESS(ROW(T75),COLUMN(T75),4)))</f>
        <v>#REF!</v>
      </c>
      <c r="W75" s="64" t="e">
        <f ca="1">INDIRECT(CONCATENATE("'",General!$C$10,"[",General!$C$11,"]Input Summary'!",ADDRESS(ROW(U75),COLUMN(U75),4)))</f>
        <v>#REF!</v>
      </c>
      <c r="X75" s="64" t="e">
        <f ca="1">INDIRECT(CONCATENATE("'",General!$C$10,"[",General!$C$11,"]Input Summary'!",ADDRESS(ROW(V75),COLUMN(V75),4)))</f>
        <v>#REF!</v>
      </c>
      <c r="Y75" s="64" t="e">
        <f ca="1">INDIRECT(CONCATENATE("'",General!$C$10,"[",General!$C$11,"]Input Summary'!",ADDRESS(ROW(W75),COLUMN(W75),4)))</f>
        <v>#REF!</v>
      </c>
    </row>
    <row r="76" spans="15:25" x14ac:dyDescent="0.25">
      <c r="O76" s="65"/>
      <c r="P76" s="65"/>
      <c r="Q76" s="65" t="e">
        <f ca="1">INDIRECT(CONCATENATE("'",General!$C$10,"[",General!$C$11,"]Input Summary'!",ADDRESS(ROW(A76),COLUMN(A76),4)))</f>
        <v>#REF!</v>
      </c>
      <c r="R76" s="64" t="e">
        <f ca="1">INDIRECT(CONCATENATE("'",General!$C$10,"[",General!$C$11,"]Input Summary'!",ADDRESS(ROW(B76),COLUMN(B76),4)))</f>
        <v>#REF!</v>
      </c>
      <c r="S76" s="64" t="e">
        <f ca="1">INDIRECT(CONCATENATE("'",General!$C$10,"[",General!$C$11,"]Input Summary'!",ADDRESS(ROW(Q76),COLUMN(Q76),4)))</f>
        <v>#REF!</v>
      </c>
      <c r="T76" s="64" t="e">
        <f ca="1">INDIRECT(CONCATENATE("'",General!$C$10,"[",General!$C$11,"]Input Summary'!",ADDRESS(ROW(R76),COLUMN(R76),4)))</f>
        <v>#REF!</v>
      </c>
      <c r="U76" s="64" t="e">
        <f ca="1">INDIRECT(CONCATENATE("'",General!$C$10,"[",General!$C$11,"]Input Summary'!",ADDRESS(ROW(S76),COLUMN(S76),4)))</f>
        <v>#REF!</v>
      </c>
      <c r="V76" s="64" t="e">
        <f ca="1">INDIRECT(CONCATENATE("'",General!$C$10,"[",General!$C$11,"]Input Summary'!",ADDRESS(ROW(T76),COLUMN(T76),4)))</f>
        <v>#REF!</v>
      </c>
      <c r="W76" s="64" t="e">
        <f ca="1">INDIRECT(CONCATENATE("'",General!$C$10,"[",General!$C$11,"]Input Summary'!",ADDRESS(ROW(U76),COLUMN(U76),4)))</f>
        <v>#REF!</v>
      </c>
      <c r="X76" s="64" t="e">
        <f ca="1">INDIRECT(CONCATENATE("'",General!$C$10,"[",General!$C$11,"]Input Summary'!",ADDRESS(ROW(V76),COLUMN(V76),4)))</f>
        <v>#REF!</v>
      </c>
      <c r="Y76" s="64" t="e">
        <f ca="1">INDIRECT(CONCATENATE("'",General!$C$10,"[",General!$C$11,"]Input Summary'!",ADDRESS(ROW(W76),COLUMN(W76),4)))</f>
        <v>#REF!</v>
      </c>
    </row>
    <row r="77" spans="15:25" x14ac:dyDescent="0.25">
      <c r="O77" s="65"/>
      <c r="P77" s="65"/>
      <c r="Q77" s="65" t="e">
        <f ca="1">INDIRECT(CONCATENATE("'",General!$C$10,"[",General!$C$11,"]Input Summary'!",ADDRESS(ROW(A77),COLUMN(A77),4)))</f>
        <v>#REF!</v>
      </c>
      <c r="R77" s="64" t="e">
        <f ca="1">INDIRECT(CONCATENATE("'",General!$C$10,"[",General!$C$11,"]Input Summary'!",ADDRESS(ROW(B77),COLUMN(B77),4)))</f>
        <v>#REF!</v>
      </c>
      <c r="S77" s="64" t="e">
        <f ca="1">INDIRECT(CONCATENATE("'",General!$C$10,"[",General!$C$11,"]Input Summary'!",ADDRESS(ROW(Q77),COLUMN(Q77),4)))</f>
        <v>#REF!</v>
      </c>
      <c r="T77" s="64" t="e">
        <f ca="1">INDIRECT(CONCATENATE("'",General!$C$10,"[",General!$C$11,"]Input Summary'!",ADDRESS(ROW(R77),COLUMN(R77),4)))</f>
        <v>#REF!</v>
      </c>
      <c r="U77" s="64" t="e">
        <f ca="1">INDIRECT(CONCATENATE("'",General!$C$10,"[",General!$C$11,"]Input Summary'!",ADDRESS(ROW(S77),COLUMN(S77),4)))</f>
        <v>#REF!</v>
      </c>
      <c r="V77" s="64" t="e">
        <f ca="1">INDIRECT(CONCATENATE("'",General!$C$10,"[",General!$C$11,"]Input Summary'!",ADDRESS(ROW(T77),COLUMN(T77),4)))</f>
        <v>#REF!</v>
      </c>
      <c r="W77" s="64" t="e">
        <f ca="1">INDIRECT(CONCATENATE("'",General!$C$10,"[",General!$C$11,"]Input Summary'!",ADDRESS(ROW(U77),COLUMN(U77),4)))</f>
        <v>#REF!</v>
      </c>
      <c r="X77" s="64" t="e">
        <f ca="1">INDIRECT(CONCATENATE("'",General!$C$10,"[",General!$C$11,"]Input Summary'!",ADDRESS(ROW(V77),COLUMN(V77),4)))</f>
        <v>#REF!</v>
      </c>
      <c r="Y77" s="64" t="e">
        <f ca="1">INDIRECT(CONCATENATE("'",General!$C$10,"[",General!$C$11,"]Input Summary'!",ADDRESS(ROW(W77),COLUMN(W77),4)))</f>
        <v>#REF!</v>
      </c>
    </row>
    <row r="78" spans="15:25" x14ac:dyDescent="0.25">
      <c r="O78" s="65"/>
      <c r="P78" s="65"/>
      <c r="Q78" s="65" t="e">
        <f ca="1">INDIRECT(CONCATENATE("'",General!$C$10,"[",General!$C$11,"]Input Summary'!",ADDRESS(ROW(A78),COLUMN(A78),4)))</f>
        <v>#REF!</v>
      </c>
      <c r="R78" s="64" t="e">
        <f ca="1">INDIRECT(CONCATENATE("'",General!$C$10,"[",General!$C$11,"]Input Summary'!",ADDRESS(ROW(B78),COLUMN(B78),4)))</f>
        <v>#REF!</v>
      </c>
      <c r="S78" s="64" t="e">
        <f ca="1">INDIRECT(CONCATENATE("'",General!$C$10,"[",General!$C$11,"]Input Summary'!",ADDRESS(ROW(Q78),COLUMN(Q78),4)))</f>
        <v>#REF!</v>
      </c>
      <c r="T78" s="64" t="e">
        <f ca="1">INDIRECT(CONCATENATE("'",General!$C$10,"[",General!$C$11,"]Input Summary'!",ADDRESS(ROW(R78),COLUMN(R78),4)))</f>
        <v>#REF!</v>
      </c>
      <c r="U78" s="64" t="e">
        <f ca="1">INDIRECT(CONCATENATE("'",General!$C$10,"[",General!$C$11,"]Input Summary'!",ADDRESS(ROW(S78),COLUMN(S78),4)))</f>
        <v>#REF!</v>
      </c>
      <c r="V78" s="64" t="e">
        <f ca="1">INDIRECT(CONCATENATE("'",General!$C$10,"[",General!$C$11,"]Input Summary'!",ADDRESS(ROW(T78),COLUMN(T78),4)))</f>
        <v>#REF!</v>
      </c>
      <c r="W78" s="64" t="e">
        <f ca="1">INDIRECT(CONCATENATE("'",General!$C$10,"[",General!$C$11,"]Input Summary'!",ADDRESS(ROW(U78),COLUMN(U78),4)))</f>
        <v>#REF!</v>
      </c>
      <c r="X78" s="64" t="e">
        <f ca="1">INDIRECT(CONCATENATE("'",General!$C$10,"[",General!$C$11,"]Input Summary'!",ADDRESS(ROW(V78),COLUMN(V78),4)))</f>
        <v>#REF!</v>
      </c>
      <c r="Y78" s="64" t="e">
        <f ca="1">INDIRECT(CONCATENATE("'",General!$C$10,"[",General!$C$11,"]Input Summary'!",ADDRESS(ROW(W78),COLUMN(W78),4)))</f>
        <v>#REF!</v>
      </c>
    </row>
    <row r="79" spans="15:25" x14ac:dyDescent="0.25">
      <c r="O79" s="65"/>
      <c r="P79" s="65"/>
      <c r="Q79" s="65" t="e">
        <f ca="1">INDIRECT(CONCATENATE("'",General!$C$10,"[",General!$C$11,"]Input Summary'!",ADDRESS(ROW(A79),COLUMN(A79),4)))</f>
        <v>#REF!</v>
      </c>
      <c r="R79" s="64" t="e">
        <f ca="1">INDIRECT(CONCATENATE("'",General!$C$10,"[",General!$C$11,"]Input Summary'!",ADDRESS(ROW(B79),COLUMN(B79),4)))</f>
        <v>#REF!</v>
      </c>
      <c r="S79" s="64" t="e">
        <f ca="1">INDIRECT(CONCATENATE("'",General!$C$10,"[",General!$C$11,"]Input Summary'!",ADDRESS(ROW(Q79),COLUMN(Q79),4)))</f>
        <v>#REF!</v>
      </c>
      <c r="T79" s="64" t="e">
        <f ca="1">INDIRECT(CONCATENATE("'",General!$C$10,"[",General!$C$11,"]Input Summary'!",ADDRESS(ROW(R79),COLUMN(R79),4)))</f>
        <v>#REF!</v>
      </c>
      <c r="U79" s="64" t="e">
        <f ca="1">INDIRECT(CONCATENATE("'",General!$C$10,"[",General!$C$11,"]Input Summary'!",ADDRESS(ROW(S79),COLUMN(S79),4)))</f>
        <v>#REF!</v>
      </c>
      <c r="V79" s="64" t="e">
        <f ca="1">INDIRECT(CONCATENATE("'",General!$C$10,"[",General!$C$11,"]Input Summary'!",ADDRESS(ROW(T79),COLUMN(T79),4)))</f>
        <v>#REF!</v>
      </c>
      <c r="W79" s="64" t="e">
        <f ca="1">INDIRECT(CONCATENATE("'",General!$C$10,"[",General!$C$11,"]Input Summary'!",ADDRESS(ROW(U79),COLUMN(U79),4)))</f>
        <v>#REF!</v>
      </c>
      <c r="X79" s="64" t="e">
        <f ca="1">INDIRECT(CONCATENATE("'",General!$C$10,"[",General!$C$11,"]Input Summary'!",ADDRESS(ROW(V79),COLUMN(V79),4)))</f>
        <v>#REF!</v>
      </c>
      <c r="Y79" s="64" t="e">
        <f ca="1">INDIRECT(CONCATENATE("'",General!$C$10,"[",General!$C$11,"]Input Summary'!",ADDRESS(ROW(W79),COLUMN(W79),4)))</f>
        <v>#REF!</v>
      </c>
    </row>
    <row r="80" spans="15:25" x14ac:dyDescent="0.25">
      <c r="O80" s="65"/>
      <c r="P80" s="65"/>
      <c r="Q80" s="65" t="e">
        <f ca="1">INDIRECT(CONCATENATE("'",General!$C$10,"[",General!$C$11,"]Input Summary'!",ADDRESS(ROW(A80),COLUMN(A80),4)))</f>
        <v>#REF!</v>
      </c>
      <c r="R80" s="64" t="e">
        <f ca="1">INDIRECT(CONCATENATE("'",General!$C$10,"[",General!$C$11,"]Input Summary'!",ADDRESS(ROW(B80),COLUMN(B80),4)))</f>
        <v>#REF!</v>
      </c>
      <c r="S80" s="64" t="e">
        <f ca="1">INDIRECT(CONCATENATE("'",General!$C$10,"[",General!$C$11,"]Input Summary'!",ADDRESS(ROW(Q80),COLUMN(Q80),4)))</f>
        <v>#REF!</v>
      </c>
      <c r="T80" s="64" t="e">
        <f ca="1">INDIRECT(CONCATENATE("'",General!$C$10,"[",General!$C$11,"]Input Summary'!",ADDRESS(ROW(R80),COLUMN(R80),4)))</f>
        <v>#REF!</v>
      </c>
      <c r="U80" s="64" t="e">
        <f ca="1">INDIRECT(CONCATENATE("'",General!$C$10,"[",General!$C$11,"]Input Summary'!",ADDRESS(ROW(S80),COLUMN(S80),4)))</f>
        <v>#REF!</v>
      </c>
      <c r="V80" s="64" t="e">
        <f ca="1">INDIRECT(CONCATENATE("'",General!$C$10,"[",General!$C$11,"]Input Summary'!",ADDRESS(ROW(T80),COLUMN(T80),4)))</f>
        <v>#REF!</v>
      </c>
      <c r="W80" s="64" t="e">
        <f ca="1">INDIRECT(CONCATENATE("'",General!$C$10,"[",General!$C$11,"]Input Summary'!",ADDRESS(ROW(U80),COLUMN(U80),4)))</f>
        <v>#REF!</v>
      </c>
      <c r="X80" s="64" t="e">
        <f ca="1">INDIRECT(CONCATENATE("'",General!$C$10,"[",General!$C$11,"]Input Summary'!",ADDRESS(ROW(V80),COLUMN(V80),4)))</f>
        <v>#REF!</v>
      </c>
      <c r="Y80" s="64" t="e">
        <f ca="1">INDIRECT(CONCATENATE("'",General!$C$10,"[",General!$C$11,"]Input Summary'!",ADDRESS(ROW(W80),COLUMN(W80),4)))</f>
        <v>#REF!</v>
      </c>
    </row>
    <row r="81" spans="15:25" x14ac:dyDescent="0.25">
      <c r="O81" s="65"/>
      <c r="P81" s="65"/>
      <c r="Q81" s="65" t="e">
        <f ca="1">INDIRECT(CONCATENATE("'",General!$C$10,"[",General!$C$11,"]Input Summary'!",ADDRESS(ROW(A81),COLUMN(A81),4)))</f>
        <v>#REF!</v>
      </c>
      <c r="R81" s="64" t="e">
        <f ca="1">INDIRECT(CONCATENATE("'",General!$C$10,"[",General!$C$11,"]Input Summary'!",ADDRESS(ROW(B81),COLUMN(B81),4)))</f>
        <v>#REF!</v>
      </c>
      <c r="S81" s="64" t="e">
        <f ca="1">INDIRECT(CONCATENATE("'",General!$C$10,"[",General!$C$11,"]Input Summary'!",ADDRESS(ROW(Q81),COLUMN(Q81),4)))</f>
        <v>#REF!</v>
      </c>
      <c r="T81" s="64" t="e">
        <f ca="1">INDIRECT(CONCATENATE("'",General!$C$10,"[",General!$C$11,"]Input Summary'!",ADDRESS(ROW(R81),COLUMN(R81),4)))</f>
        <v>#REF!</v>
      </c>
      <c r="U81" s="64" t="e">
        <f ca="1">INDIRECT(CONCATENATE("'",General!$C$10,"[",General!$C$11,"]Input Summary'!",ADDRESS(ROW(S81),COLUMN(S81),4)))</f>
        <v>#REF!</v>
      </c>
      <c r="V81" s="64" t="e">
        <f ca="1">INDIRECT(CONCATENATE("'",General!$C$10,"[",General!$C$11,"]Input Summary'!",ADDRESS(ROW(T81),COLUMN(T81),4)))</f>
        <v>#REF!</v>
      </c>
      <c r="W81" s="64" t="e">
        <f ca="1">INDIRECT(CONCATENATE("'",General!$C$10,"[",General!$C$11,"]Input Summary'!",ADDRESS(ROW(U81),COLUMN(U81),4)))</f>
        <v>#REF!</v>
      </c>
      <c r="X81" s="64" t="e">
        <f ca="1">INDIRECT(CONCATENATE("'",General!$C$10,"[",General!$C$11,"]Input Summary'!",ADDRESS(ROW(V81),COLUMN(V81),4)))</f>
        <v>#REF!</v>
      </c>
      <c r="Y81" s="64" t="e">
        <f ca="1">INDIRECT(CONCATENATE("'",General!$C$10,"[",General!$C$11,"]Input Summary'!",ADDRESS(ROW(W81),COLUMN(W81),4)))</f>
        <v>#REF!</v>
      </c>
    </row>
    <row r="82" spans="15:25" x14ac:dyDescent="0.25">
      <c r="O82" s="65"/>
      <c r="P82" s="65"/>
      <c r="Q82" s="65" t="e">
        <f ca="1">INDIRECT(CONCATENATE("'",General!$C$10,"[",General!$C$11,"]Input Summary'!",ADDRESS(ROW(A82),COLUMN(A82),4)))</f>
        <v>#REF!</v>
      </c>
      <c r="R82" s="64" t="e">
        <f ca="1">INDIRECT(CONCATENATE("'",General!$C$10,"[",General!$C$11,"]Input Summary'!",ADDRESS(ROW(B82),COLUMN(B82),4)))</f>
        <v>#REF!</v>
      </c>
      <c r="S82" s="64" t="e">
        <f ca="1">INDIRECT(CONCATENATE("'",General!$C$10,"[",General!$C$11,"]Input Summary'!",ADDRESS(ROW(Q82),COLUMN(Q82),4)))</f>
        <v>#REF!</v>
      </c>
      <c r="T82" s="64" t="e">
        <f ca="1">INDIRECT(CONCATENATE("'",General!$C$10,"[",General!$C$11,"]Input Summary'!",ADDRESS(ROW(R82),COLUMN(R82),4)))</f>
        <v>#REF!</v>
      </c>
      <c r="U82" s="64" t="e">
        <f ca="1">INDIRECT(CONCATENATE("'",General!$C$10,"[",General!$C$11,"]Input Summary'!",ADDRESS(ROW(S82),COLUMN(S82),4)))</f>
        <v>#REF!</v>
      </c>
      <c r="V82" s="64" t="e">
        <f ca="1">INDIRECT(CONCATENATE("'",General!$C$10,"[",General!$C$11,"]Input Summary'!",ADDRESS(ROW(T82),COLUMN(T82),4)))</f>
        <v>#REF!</v>
      </c>
      <c r="W82" s="64" t="e">
        <f ca="1">INDIRECT(CONCATENATE("'",General!$C$10,"[",General!$C$11,"]Input Summary'!",ADDRESS(ROW(U82),COLUMN(U82),4)))</f>
        <v>#REF!</v>
      </c>
      <c r="X82" s="64" t="e">
        <f ca="1">INDIRECT(CONCATENATE("'",General!$C$10,"[",General!$C$11,"]Input Summary'!",ADDRESS(ROW(V82),COLUMN(V82),4)))</f>
        <v>#REF!</v>
      </c>
      <c r="Y82" s="64" t="e">
        <f ca="1">INDIRECT(CONCATENATE("'",General!$C$10,"[",General!$C$11,"]Input Summary'!",ADDRESS(ROW(W82),COLUMN(W82),4)))</f>
        <v>#REF!</v>
      </c>
    </row>
    <row r="83" spans="15:25" x14ac:dyDescent="0.25">
      <c r="O83" s="65"/>
      <c r="P83" s="65"/>
      <c r="Q83" s="65" t="e">
        <f ca="1">INDIRECT(CONCATENATE("'",General!$C$10,"[",General!$C$11,"]Input Summary'!",ADDRESS(ROW(A83),COLUMN(A83),4)))</f>
        <v>#REF!</v>
      </c>
      <c r="R83" s="64" t="e">
        <f ca="1">INDIRECT(CONCATENATE("'",General!$C$10,"[",General!$C$11,"]Input Summary'!",ADDRESS(ROW(B83),COLUMN(B83),4)))</f>
        <v>#REF!</v>
      </c>
      <c r="S83" s="64" t="e">
        <f ca="1">INDIRECT(CONCATENATE("'",General!$C$10,"[",General!$C$11,"]Input Summary'!",ADDRESS(ROW(Q83),COLUMN(Q83),4)))</f>
        <v>#REF!</v>
      </c>
      <c r="T83" s="64" t="e">
        <f ca="1">INDIRECT(CONCATENATE("'",General!$C$10,"[",General!$C$11,"]Input Summary'!",ADDRESS(ROW(R83),COLUMN(R83),4)))</f>
        <v>#REF!</v>
      </c>
      <c r="U83" s="64" t="e">
        <f ca="1">INDIRECT(CONCATENATE("'",General!$C$10,"[",General!$C$11,"]Input Summary'!",ADDRESS(ROW(S83),COLUMN(S83),4)))</f>
        <v>#REF!</v>
      </c>
      <c r="V83" s="64" t="e">
        <f ca="1">INDIRECT(CONCATENATE("'",General!$C$10,"[",General!$C$11,"]Input Summary'!",ADDRESS(ROW(T83),COLUMN(T83),4)))</f>
        <v>#REF!</v>
      </c>
      <c r="W83" s="64" t="e">
        <f ca="1">INDIRECT(CONCATENATE("'",General!$C$10,"[",General!$C$11,"]Input Summary'!",ADDRESS(ROW(U83),COLUMN(U83),4)))</f>
        <v>#REF!</v>
      </c>
      <c r="X83" s="64" t="e">
        <f ca="1">INDIRECT(CONCATENATE("'",General!$C$10,"[",General!$C$11,"]Input Summary'!",ADDRESS(ROW(V83),COLUMN(V83),4)))</f>
        <v>#REF!</v>
      </c>
      <c r="Y83" s="64" t="e">
        <f ca="1">INDIRECT(CONCATENATE("'",General!$C$10,"[",General!$C$11,"]Input Summary'!",ADDRESS(ROW(W83),COLUMN(W83),4)))</f>
        <v>#REF!</v>
      </c>
    </row>
    <row r="84" spans="15:25" x14ac:dyDescent="0.25">
      <c r="O84" s="65"/>
      <c r="P84" s="65"/>
      <c r="Q84" s="65" t="e">
        <f ca="1">INDIRECT(CONCATENATE("'",General!$C$10,"[",General!$C$11,"]Input Summary'!",ADDRESS(ROW(A84),COLUMN(A84),4)))</f>
        <v>#REF!</v>
      </c>
      <c r="R84" s="64" t="e">
        <f ca="1">INDIRECT(CONCATENATE("'",General!$C$10,"[",General!$C$11,"]Input Summary'!",ADDRESS(ROW(B84),COLUMN(B84),4)))</f>
        <v>#REF!</v>
      </c>
      <c r="S84" s="64" t="e">
        <f ca="1">INDIRECT(CONCATENATE("'",General!$C$10,"[",General!$C$11,"]Input Summary'!",ADDRESS(ROW(Q84),COLUMN(Q84),4)))</f>
        <v>#REF!</v>
      </c>
      <c r="T84" s="64" t="e">
        <f ca="1">INDIRECT(CONCATENATE("'",General!$C$10,"[",General!$C$11,"]Input Summary'!",ADDRESS(ROW(R84),COLUMN(R84),4)))</f>
        <v>#REF!</v>
      </c>
      <c r="U84" s="64" t="e">
        <f ca="1">INDIRECT(CONCATENATE("'",General!$C$10,"[",General!$C$11,"]Input Summary'!",ADDRESS(ROW(S84),COLUMN(S84),4)))</f>
        <v>#REF!</v>
      </c>
      <c r="V84" s="64" t="e">
        <f ca="1">INDIRECT(CONCATENATE("'",General!$C$10,"[",General!$C$11,"]Input Summary'!",ADDRESS(ROW(T84),COLUMN(T84),4)))</f>
        <v>#REF!</v>
      </c>
      <c r="W84" s="64" t="e">
        <f ca="1">INDIRECT(CONCATENATE("'",General!$C$10,"[",General!$C$11,"]Input Summary'!",ADDRESS(ROW(U84),COLUMN(U84),4)))</f>
        <v>#REF!</v>
      </c>
      <c r="X84" s="64" t="e">
        <f ca="1">INDIRECT(CONCATENATE("'",General!$C$10,"[",General!$C$11,"]Input Summary'!",ADDRESS(ROW(V84),COLUMN(V84),4)))</f>
        <v>#REF!</v>
      </c>
      <c r="Y84" s="64" t="e">
        <f ca="1">INDIRECT(CONCATENATE("'",General!$C$10,"[",General!$C$11,"]Input Summary'!",ADDRESS(ROW(W84),COLUMN(W84),4)))</f>
        <v>#REF!</v>
      </c>
    </row>
    <row r="85" spans="15:25" x14ac:dyDescent="0.25">
      <c r="O85" s="65"/>
      <c r="P85" s="65"/>
      <c r="Q85" s="65" t="e">
        <f ca="1">INDIRECT(CONCATENATE("'",General!$C$10,"[",General!$C$11,"]Input Summary'!",ADDRESS(ROW(A85),COLUMN(A85),4)))</f>
        <v>#REF!</v>
      </c>
      <c r="R85" s="64" t="e">
        <f ca="1">INDIRECT(CONCATENATE("'",General!$C$10,"[",General!$C$11,"]Input Summary'!",ADDRESS(ROW(B85),COLUMN(B85),4)))</f>
        <v>#REF!</v>
      </c>
      <c r="S85" s="64" t="e">
        <f ca="1">INDIRECT(CONCATENATE("'",General!$C$10,"[",General!$C$11,"]Input Summary'!",ADDRESS(ROW(Q85),COLUMN(Q85),4)))</f>
        <v>#REF!</v>
      </c>
      <c r="T85" s="64" t="e">
        <f ca="1">INDIRECT(CONCATENATE("'",General!$C$10,"[",General!$C$11,"]Input Summary'!",ADDRESS(ROW(R85),COLUMN(R85),4)))</f>
        <v>#REF!</v>
      </c>
      <c r="U85" s="64" t="e">
        <f ca="1">INDIRECT(CONCATENATE("'",General!$C$10,"[",General!$C$11,"]Input Summary'!",ADDRESS(ROW(S85),COLUMN(S85),4)))</f>
        <v>#REF!</v>
      </c>
      <c r="V85" s="64" t="e">
        <f ca="1">INDIRECT(CONCATENATE("'",General!$C$10,"[",General!$C$11,"]Input Summary'!",ADDRESS(ROW(T85),COLUMN(T85),4)))</f>
        <v>#REF!</v>
      </c>
      <c r="W85" s="64" t="e">
        <f ca="1">INDIRECT(CONCATENATE("'",General!$C$10,"[",General!$C$11,"]Input Summary'!",ADDRESS(ROW(U85),COLUMN(U85),4)))</f>
        <v>#REF!</v>
      </c>
      <c r="X85" s="64" t="e">
        <f ca="1">INDIRECT(CONCATENATE("'",General!$C$10,"[",General!$C$11,"]Input Summary'!",ADDRESS(ROW(V85),COLUMN(V85),4)))</f>
        <v>#REF!</v>
      </c>
      <c r="Y85" s="64" t="e">
        <f ca="1">INDIRECT(CONCATENATE("'",General!$C$10,"[",General!$C$11,"]Input Summary'!",ADDRESS(ROW(W85),COLUMN(W85),4)))</f>
        <v>#REF!</v>
      </c>
    </row>
    <row r="86" spans="15:25" x14ac:dyDescent="0.25">
      <c r="O86" s="65"/>
      <c r="P86" s="65"/>
      <c r="Q86" s="65" t="e">
        <f ca="1">INDIRECT(CONCATENATE("'",General!$C$10,"[",General!$C$11,"]Input Summary'!",ADDRESS(ROW(A86),COLUMN(A86),4)))</f>
        <v>#REF!</v>
      </c>
      <c r="R86" s="64" t="e">
        <f ca="1">INDIRECT(CONCATENATE("'",General!$C$10,"[",General!$C$11,"]Input Summary'!",ADDRESS(ROW(B86),COLUMN(B86),4)))</f>
        <v>#REF!</v>
      </c>
      <c r="S86" s="64" t="e">
        <f ca="1">INDIRECT(CONCATENATE("'",General!$C$10,"[",General!$C$11,"]Input Summary'!",ADDRESS(ROW(Q86),COLUMN(Q86),4)))</f>
        <v>#REF!</v>
      </c>
      <c r="T86" s="64" t="e">
        <f ca="1">INDIRECT(CONCATENATE("'",General!$C$10,"[",General!$C$11,"]Input Summary'!",ADDRESS(ROW(R86),COLUMN(R86),4)))</f>
        <v>#REF!</v>
      </c>
      <c r="U86" s="64" t="e">
        <f ca="1">INDIRECT(CONCATENATE("'",General!$C$10,"[",General!$C$11,"]Input Summary'!",ADDRESS(ROW(S86),COLUMN(S86),4)))</f>
        <v>#REF!</v>
      </c>
      <c r="V86" s="64" t="e">
        <f ca="1">INDIRECT(CONCATENATE("'",General!$C$10,"[",General!$C$11,"]Input Summary'!",ADDRESS(ROW(T86),COLUMN(T86),4)))</f>
        <v>#REF!</v>
      </c>
      <c r="W86" s="64" t="e">
        <f ca="1">INDIRECT(CONCATENATE("'",General!$C$10,"[",General!$C$11,"]Input Summary'!",ADDRESS(ROW(U86),COLUMN(U86),4)))</f>
        <v>#REF!</v>
      </c>
      <c r="X86" s="64" t="e">
        <f ca="1">INDIRECT(CONCATENATE("'",General!$C$10,"[",General!$C$11,"]Input Summary'!",ADDRESS(ROW(V86),COLUMN(V86),4)))</f>
        <v>#REF!</v>
      </c>
      <c r="Y86" s="64" t="e">
        <f ca="1">INDIRECT(CONCATENATE("'",General!$C$10,"[",General!$C$11,"]Input Summary'!",ADDRESS(ROW(W86),COLUMN(W86),4)))</f>
        <v>#REF!</v>
      </c>
    </row>
    <row r="87" spans="15:25" x14ac:dyDescent="0.25">
      <c r="O87" s="65"/>
      <c r="P87" s="65"/>
      <c r="Q87" s="65" t="e">
        <f ca="1">INDIRECT(CONCATENATE("'",General!$C$10,"[",General!$C$11,"]Input Summary'!",ADDRESS(ROW(A87),COLUMN(A87),4)))</f>
        <v>#REF!</v>
      </c>
      <c r="R87" s="64" t="e">
        <f ca="1">INDIRECT(CONCATENATE("'",General!$C$10,"[",General!$C$11,"]Input Summary'!",ADDRESS(ROW(B87),COLUMN(B87),4)))</f>
        <v>#REF!</v>
      </c>
      <c r="S87" s="64" t="e">
        <f ca="1">INDIRECT(CONCATENATE("'",General!$C$10,"[",General!$C$11,"]Input Summary'!",ADDRESS(ROW(Q87),COLUMN(Q87),4)))</f>
        <v>#REF!</v>
      </c>
      <c r="T87" s="64" t="e">
        <f ca="1">INDIRECT(CONCATENATE("'",General!$C$10,"[",General!$C$11,"]Input Summary'!",ADDRESS(ROW(R87),COLUMN(R87),4)))</f>
        <v>#REF!</v>
      </c>
      <c r="U87" s="64" t="e">
        <f ca="1">INDIRECT(CONCATENATE("'",General!$C$10,"[",General!$C$11,"]Input Summary'!",ADDRESS(ROW(S87),COLUMN(S87),4)))</f>
        <v>#REF!</v>
      </c>
      <c r="V87" s="64" t="e">
        <f ca="1">INDIRECT(CONCATENATE("'",General!$C$10,"[",General!$C$11,"]Input Summary'!",ADDRESS(ROW(T87),COLUMN(T87),4)))</f>
        <v>#REF!</v>
      </c>
      <c r="W87" s="64" t="e">
        <f ca="1">INDIRECT(CONCATENATE("'",General!$C$10,"[",General!$C$11,"]Input Summary'!",ADDRESS(ROW(U87),COLUMN(U87),4)))</f>
        <v>#REF!</v>
      </c>
      <c r="X87" s="64" t="e">
        <f ca="1">INDIRECT(CONCATENATE("'",General!$C$10,"[",General!$C$11,"]Input Summary'!",ADDRESS(ROW(V87),COLUMN(V87),4)))</f>
        <v>#REF!</v>
      </c>
      <c r="Y87" s="64" t="e">
        <f ca="1">INDIRECT(CONCATENATE("'",General!$C$10,"[",General!$C$11,"]Input Summary'!",ADDRESS(ROW(W87),COLUMN(W87),4)))</f>
        <v>#REF!</v>
      </c>
    </row>
    <row r="88" spans="15:25" x14ac:dyDescent="0.25">
      <c r="O88" s="65"/>
      <c r="P88" s="65"/>
      <c r="Q88" s="65" t="e">
        <f ca="1">INDIRECT(CONCATENATE("'",General!$C$10,"[",General!$C$11,"]Input Summary'!",ADDRESS(ROW(A88),COLUMN(A88),4)))</f>
        <v>#REF!</v>
      </c>
      <c r="R88" s="64" t="e">
        <f ca="1">INDIRECT(CONCATENATE("'",General!$C$10,"[",General!$C$11,"]Input Summary'!",ADDRESS(ROW(B88),COLUMN(B88),4)))</f>
        <v>#REF!</v>
      </c>
      <c r="S88" s="64" t="e">
        <f ca="1">INDIRECT(CONCATENATE("'",General!$C$10,"[",General!$C$11,"]Input Summary'!",ADDRESS(ROW(Q88),COLUMN(Q88),4)))</f>
        <v>#REF!</v>
      </c>
      <c r="T88" s="64" t="e">
        <f ca="1">INDIRECT(CONCATENATE("'",General!$C$10,"[",General!$C$11,"]Input Summary'!",ADDRESS(ROW(R88),COLUMN(R88),4)))</f>
        <v>#REF!</v>
      </c>
      <c r="U88" s="64" t="e">
        <f ca="1">INDIRECT(CONCATENATE("'",General!$C$10,"[",General!$C$11,"]Input Summary'!",ADDRESS(ROW(S88),COLUMN(S88),4)))</f>
        <v>#REF!</v>
      </c>
      <c r="V88" s="64" t="e">
        <f ca="1">INDIRECT(CONCATENATE("'",General!$C$10,"[",General!$C$11,"]Input Summary'!",ADDRESS(ROW(T88),COLUMN(T88),4)))</f>
        <v>#REF!</v>
      </c>
      <c r="W88" s="64" t="e">
        <f ca="1">INDIRECT(CONCATENATE("'",General!$C$10,"[",General!$C$11,"]Input Summary'!",ADDRESS(ROW(U88),COLUMN(U88),4)))</f>
        <v>#REF!</v>
      </c>
      <c r="X88" s="64" t="e">
        <f ca="1">INDIRECT(CONCATENATE("'",General!$C$10,"[",General!$C$11,"]Input Summary'!",ADDRESS(ROW(V88),COLUMN(V88),4)))</f>
        <v>#REF!</v>
      </c>
      <c r="Y88" s="64" t="e">
        <f ca="1">INDIRECT(CONCATENATE("'",General!$C$10,"[",General!$C$11,"]Input Summary'!",ADDRESS(ROW(W88),COLUMN(W88),4)))</f>
        <v>#REF!</v>
      </c>
    </row>
    <row r="89" spans="15:25" x14ac:dyDescent="0.25">
      <c r="O89" s="65"/>
      <c r="P89" s="65"/>
      <c r="Q89" s="65" t="e">
        <f ca="1">INDIRECT(CONCATENATE("'",General!$C$10,"[",General!$C$11,"]Input Summary'!",ADDRESS(ROW(A89),COLUMN(A89),4)))</f>
        <v>#REF!</v>
      </c>
      <c r="R89" s="64" t="e">
        <f ca="1">INDIRECT(CONCATENATE("'",General!$C$10,"[",General!$C$11,"]Input Summary'!",ADDRESS(ROW(B89),COLUMN(B89),4)))</f>
        <v>#REF!</v>
      </c>
      <c r="S89" s="64" t="e">
        <f ca="1">INDIRECT(CONCATENATE("'",General!$C$10,"[",General!$C$11,"]Input Summary'!",ADDRESS(ROW(Q89),COLUMN(Q89),4)))</f>
        <v>#REF!</v>
      </c>
      <c r="T89" s="64" t="e">
        <f ca="1">INDIRECT(CONCATENATE("'",General!$C$10,"[",General!$C$11,"]Input Summary'!",ADDRESS(ROW(R89),COLUMN(R89),4)))</f>
        <v>#REF!</v>
      </c>
      <c r="U89" s="64" t="e">
        <f ca="1">INDIRECT(CONCATENATE("'",General!$C$10,"[",General!$C$11,"]Input Summary'!",ADDRESS(ROW(S89),COLUMN(S89),4)))</f>
        <v>#REF!</v>
      </c>
      <c r="V89" s="64" t="e">
        <f ca="1">INDIRECT(CONCATENATE("'",General!$C$10,"[",General!$C$11,"]Input Summary'!",ADDRESS(ROW(T89),COLUMN(T89),4)))</f>
        <v>#REF!</v>
      </c>
      <c r="W89" s="64" t="e">
        <f ca="1">INDIRECT(CONCATENATE("'",General!$C$10,"[",General!$C$11,"]Input Summary'!",ADDRESS(ROW(U89),COLUMN(U89),4)))</f>
        <v>#REF!</v>
      </c>
      <c r="X89" s="64" t="e">
        <f ca="1">INDIRECT(CONCATENATE("'",General!$C$10,"[",General!$C$11,"]Input Summary'!",ADDRESS(ROW(V89),COLUMN(V89),4)))</f>
        <v>#REF!</v>
      </c>
      <c r="Y89" s="64" t="e">
        <f ca="1">INDIRECT(CONCATENATE("'",General!$C$10,"[",General!$C$11,"]Input Summary'!",ADDRESS(ROW(W89),COLUMN(W89),4)))</f>
        <v>#REF!</v>
      </c>
    </row>
    <row r="90" spans="15:25" x14ac:dyDescent="0.25">
      <c r="O90" s="65"/>
      <c r="P90" s="65"/>
      <c r="Q90" s="65" t="e">
        <f ca="1">INDIRECT(CONCATENATE("'",General!$C$10,"[",General!$C$11,"]Input Summary'!",ADDRESS(ROW(A90),COLUMN(A90),4)))</f>
        <v>#REF!</v>
      </c>
      <c r="R90" s="64" t="e">
        <f ca="1">INDIRECT(CONCATENATE("'",General!$C$10,"[",General!$C$11,"]Input Summary'!",ADDRESS(ROW(B90),COLUMN(B90),4)))</f>
        <v>#REF!</v>
      </c>
      <c r="S90" s="64" t="e">
        <f ca="1">INDIRECT(CONCATENATE("'",General!$C$10,"[",General!$C$11,"]Input Summary'!",ADDRESS(ROW(Q90),COLUMN(Q90),4)))</f>
        <v>#REF!</v>
      </c>
      <c r="T90" s="64" t="e">
        <f ca="1">INDIRECT(CONCATENATE("'",General!$C$10,"[",General!$C$11,"]Input Summary'!",ADDRESS(ROW(R90),COLUMN(R90),4)))</f>
        <v>#REF!</v>
      </c>
      <c r="U90" s="64" t="e">
        <f ca="1">INDIRECT(CONCATENATE("'",General!$C$10,"[",General!$C$11,"]Input Summary'!",ADDRESS(ROW(S90),COLUMN(S90),4)))</f>
        <v>#REF!</v>
      </c>
      <c r="V90" s="64" t="e">
        <f ca="1">INDIRECT(CONCATENATE("'",General!$C$10,"[",General!$C$11,"]Input Summary'!",ADDRESS(ROW(T90),COLUMN(T90),4)))</f>
        <v>#REF!</v>
      </c>
      <c r="W90" s="64" t="e">
        <f ca="1">INDIRECT(CONCATENATE("'",General!$C$10,"[",General!$C$11,"]Input Summary'!",ADDRESS(ROW(U90),COLUMN(U90),4)))</f>
        <v>#REF!</v>
      </c>
      <c r="X90" s="64" t="e">
        <f ca="1">INDIRECT(CONCATENATE("'",General!$C$10,"[",General!$C$11,"]Input Summary'!",ADDRESS(ROW(V90),COLUMN(V90),4)))</f>
        <v>#REF!</v>
      </c>
      <c r="Y90" s="64" t="e">
        <f ca="1">INDIRECT(CONCATENATE("'",General!$C$10,"[",General!$C$11,"]Input Summary'!",ADDRESS(ROW(W90),COLUMN(W90),4)))</f>
        <v>#REF!</v>
      </c>
    </row>
    <row r="91" spans="15:25" x14ac:dyDescent="0.25">
      <c r="O91" s="65"/>
      <c r="P91" s="65"/>
      <c r="Q91" s="65" t="e">
        <f ca="1">INDIRECT(CONCATENATE("'",General!$C$10,"[",General!$C$11,"]Input Summary'!",ADDRESS(ROW(A91),COLUMN(A91),4)))</f>
        <v>#REF!</v>
      </c>
      <c r="R91" s="64" t="e">
        <f ca="1">INDIRECT(CONCATENATE("'",General!$C$10,"[",General!$C$11,"]Input Summary'!",ADDRESS(ROW(B91),COLUMN(B91),4)))</f>
        <v>#REF!</v>
      </c>
      <c r="S91" s="64" t="e">
        <f ca="1">INDIRECT(CONCATENATE("'",General!$C$10,"[",General!$C$11,"]Input Summary'!",ADDRESS(ROW(Q91),COLUMN(Q91),4)))</f>
        <v>#REF!</v>
      </c>
      <c r="T91" s="64" t="e">
        <f ca="1">INDIRECT(CONCATENATE("'",General!$C$10,"[",General!$C$11,"]Input Summary'!",ADDRESS(ROW(R91),COLUMN(R91),4)))</f>
        <v>#REF!</v>
      </c>
      <c r="U91" s="64" t="e">
        <f ca="1">INDIRECT(CONCATENATE("'",General!$C$10,"[",General!$C$11,"]Input Summary'!",ADDRESS(ROW(S91),COLUMN(S91),4)))</f>
        <v>#REF!</v>
      </c>
      <c r="V91" s="64" t="e">
        <f ca="1">INDIRECT(CONCATENATE("'",General!$C$10,"[",General!$C$11,"]Input Summary'!",ADDRESS(ROW(T91),COLUMN(T91),4)))</f>
        <v>#REF!</v>
      </c>
      <c r="W91" s="64" t="e">
        <f ca="1">INDIRECT(CONCATENATE("'",General!$C$10,"[",General!$C$11,"]Input Summary'!",ADDRESS(ROW(U91),COLUMN(U91),4)))</f>
        <v>#REF!</v>
      </c>
      <c r="X91" s="64" t="e">
        <f ca="1">INDIRECT(CONCATENATE("'",General!$C$10,"[",General!$C$11,"]Input Summary'!",ADDRESS(ROW(V91),COLUMN(V91),4)))</f>
        <v>#REF!</v>
      </c>
      <c r="Y91" s="64" t="e">
        <f ca="1">INDIRECT(CONCATENATE("'",General!$C$10,"[",General!$C$11,"]Input Summary'!",ADDRESS(ROW(W91),COLUMN(W91),4)))</f>
        <v>#REF!</v>
      </c>
    </row>
    <row r="92" spans="15:25" x14ac:dyDescent="0.25">
      <c r="O92" s="65"/>
      <c r="P92" s="65"/>
      <c r="Q92" s="65" t="e">
        <f ca="1">INDIRECT(CONCATENATE("'",General!$C$10,"[",General!$C$11,"]Input Summary'!",ADDRESS(ROW(A92),COLUMN(A92),4)))</f>
        <v>#REF!</v>
      </c>
      <c r="R92" s="64" t="e">
        <f ca="1">INDIRECT(CONCATENATE("'",General!$C$10,"[",General!$C$11,"]Input Summary'!",ADDRESS(ROW(B92),COLUMN(B92),4)))</f>
        <v>#REF!</v>
      </c>
      <c r="S92" s="64" t="e">
        <f ca="1">INDIRECT(CONCATENATE("'",General!$C$10,"[",General!$C$11,"]Input Summary'!",ADDRESS(ROW(Q92),COLUMN(Q92),4)))</f>
        <v>#REF!</v>
      </c>
      <c r="T92" s="64" t="e">
        <f ca="1">INDIRECT(CONCATENATE("'",General!$C$10,"[",General!$C$11,"]Input Summary'!",ADDRESS(ROW(R92),COLUMN(R92),4)))</f>
        <v>#REF!</v>
      </c>
      <c r="U92" s="64" t="e">
        <f ca="1">INDIRECT(CONCATENATE("'",General!$C$10,"[",General!$C$11,"]Input Summary'!",ADDRESS(ROW(S92),COLUMN(S92),4)))</f>
        <v>#REF!</v>
      </c>
      <c r="V92" s="64" t="e">
        <f ca="1">INDIRECT(CONCATENATE("'",General!$C$10,"[",General!$C$11,"]Input Summary'!",ADDRESS(ROW(T92),COLUMN(T92),4)))</f>
        <v>#REF!</v>
      </c>
      <c r="W92" s="64" t="e">
        <f ca="1">INDIRECT(CONCATENATE("'",General!$C$10,"[",General!$C$11,"]Input Summary'!",ADDRESS(ROW(U92),COLUMN(U92),4)))</f>
        <v>#REF!</v>
      </c>
      <c r="X92" s="64" t="e">
        <f ca="1">INDIRECT(CONCATENATE("'",General!$C$10,"[",General!$C$11,"]Input Summary'!",ADDRESS(ROW(V92),COLUMN(V92),4)))</f>
        <v>#REF!</v>
      </c>
      <c r="Y92" s="64" t="e">
        <f ca="1">INDIRECT(CONCATENATE("'",General!$C$10,"[",General!$C$11,"]Input Summary'!",ADDRESS(ROW(W92),COLUMN(W92),4)))</f>
        <v>#REF!</v>
      </c>
    </row>
    <row r="93" spans="15:25" x14ac:dyDescent="0.25">
      <c r="O93" s="65"/>
      <c r="P93" s="65"/>
      <c r="Q93" s="65" t="e">
        <f ca="1">INDIRECT(CONCATENATE("'",General!$C$10,"[",General!$C$11,"]Input Summary'!",ADDRESS(ROW(A93),COLUMN(A93),4)))</f>
        <v>#REF!</v>
      </c>
      <c r="R93" s="64" t="e">
        <f ca="1">INDIRECT(CONCATENATE("'",General!$C$10,"[",General!$C$11,"]Input Summary'!",ADDRESS(ROW(B93),COLUMN(B93),4)))</f>
        <v>#REF!</v>
      </c>
      <c r="S93" s="64" t="e">
        <f ca="1">INDIRECT(CONCATENATE("'",General!$C$10,"[",General!$C$11,"]Input Summary'!",ADDRESS(ROW(Q93),COLUMN(Q93),4)))</f>
        <v>#REF!</v>
      </c>
      <c r="T93" s="64" t="e">
        <f ca="1">INDIRECT(CONCATENATE("'",General!$C$10,"[",General!$C$11,"]Input Summary'!",ADDRESS(ROW(R93),COLUMN(R93),4)))</f>
        <v>#REF!</v>
      </c>
      <c r="U93" s="64" t="e">
        <f ca="1">INDIRECT(CONCATENATE("'",General!$C$10,"[",General!$C$11,"]Input Summary'!",ADDRESS(ROW(S93),COLUMN(S93),4)))</f>
        <v>#REF!</v>
      </c>
      <c r="V93" s="64" t="e">
        <f ca="1">INDIRECT(CONCATENATE("'",General!$C$10,"[",General!$C$11,"]Input Summary'!",ADDRESS(ROW(T93),COLUMN(T93),4)))</f>
        <v>#REF!</v>
      </c>
      <c r="W93" s="64" t="e">
        <f ca="1">INDIRECT(CONCATENATE("'",General!$C$10,"[",General!$C$11,"]Input Summary'!",ADDRESS(ROW(U93),COLUMN(U93),4)))</f>
        <v>#REF!</v>
      </c>
      <c r="X93" s="64" t="e">
        <f ca="1">INDIRECT(CONCATENATE("'",General!$C$10,"[",General!$C$11,"]Input Summary'!",ADDRESS(ROW(V93),COLUMN(V93),4)))</f>
        <v>#REF!</v>
      </c>
      <c r="Y93" s="64" t="e">
        <f ca="1">INDIRECT(CONCATENATE("'",General!$C$10,"[",General!$C$11,"]Input Summary'!",ADDRESS(ROW(W93),COLUMN(W93),4)))</f>
        <v>#REF!</v>
      </c>
    </row>
    <row r="94" spans="15:25" x14ac:dyDescent="0.25">
      <c r="O94" s="65"/>
      <c r="P94" s="65"/>
      <c r="Q94" s="65" t="e">
        <f ca="1">INDIRECT(CONCATENATE("'",General!$C$10,"[",General!$C$11,"]Input Summary'!",ADDRESS(ROW(A94),COLUMN(A94),4)))</f>
        <v>#REF!</v>
      </c>
      <c r="R94" s="64" t="e">
        <f ca="1">INDIRECT(CONCATENATE("'",General!$C$10,"[",General!$C$11,"]Input Summary'!",ADDRESS(ROW(B94),COLUMN(B94),4)))</f>
        <v>#REF!</v>
      </c>
      <c r="S94" s="64" t="e">
        <f ca="1">INDIRECT(CONCATENATE("'",General!$C$10,"[",General!$C$11,"]Input Summary'!",ADDRESS(ROW(Q94),COLUMN(Q94),4)))</f>
        <v>#REF!</v>
      </c>
      <c r="T94" s="64" t="e">
        <f ca="1">INDIRECT(CONCATENATE("'",General!$C$10,"[",General!$C$11,"]Input Summary'!",ADDRESS(ROW(R94),COLUMN(R94),4)))</f>
        <v>#REF!</v>
      </c>
      <c r="U94" s="64" t="e">
        <f ca="1">INDIRECT(CONCATENATE("'",General!$C$10,"[",General!$C$11,"]Input Summary'!",ADDRESS(ROW(S94),COLUMN(S94),4)))</f>
        <v>#REF!</v>
      </c>
      <c r="V94" s="64" t="e">
        <f ca="1">INDIRECT(CONCATENATE("'",General!$C$10,"[",General!$C$11,"]Input Summary'!",ADDRESS(ROW(T94),COLUMN(T94),4)))</f>
        <v>#REF!</v>
      </c>
      <c r="W94" s="64" t="e">
        <f ca="1">INDIRECT(CONCATENATE("'",General!$C$10,"[",General!$C$11,"]Input Summary'!",ADDRESS(ROW(U94),COLUMN(U94),4)))</f>
        <v>#REF!</v>
      </c>
      <c r="X94" s="64" t="e">
        <f ca="1">INDIRECT(CONCATENATE("'",General!$C$10,"[",General!$C$11,"]Input Summary'!",ADDRESS(ROW(V94),COLUMN(V94),4)))</f>
        <v>#REF!</v>
      </c>
      <c r="Y94" s="64" t="e">
        <f ca="1">INDIRECT(CONCATENATE("'",General!$C$10,"[",General!$C$11,"]Input Summary'!",ADDRESS(ROW(W94),COLUMN(W94),4)))</f>
        <v>#REF!</v>
      </c>
    </row>
    <row r="95" spans="15:25" x14ac:dyDescent="0.25">
      <c r="O95" s="65"/>
      <c r="P95" s="65"/>
      <c r="Q95" s="65" t="e">
        <f ca="1">INDIRECT(CONCATENATE("'",General!$C$10,"[",General!$C$11,"]Input Summary'!",ADDRESS(ROW(A95),COLUMN(A95),4)))</f>
        <v>#REF!</v>
      </c>
      <c r="R95" s="64" t="e">
        <f ca="1">INDIRECT(CONCATENATE("'",General!$C$10,"[",General!$C$11,"]Input Summary'!",ADDRESS(ROW(B95),COLUMN(B95),4)))</f>
        <v>#REF!</v>
      </c>
      <c r="S95" s="64" t="e">
        <f ca="1">INDIRECT(CONCATENATE("'",General!$C$10,"[",General!$C$11,"]Input Summary'!",ADDRESS(ROW(Q95),COLUMN(Q95),4)))</f>
        <v>#REF!</v>
      </c>
      <c r="T95" s="64" t="e">
        <f ca="1">INDIRECT(CONCATENATE("'",General!$C$10,"[",General!$C$11,"]Input Summary'!",ADDRESS(ROW(R95),COLUMN(R95),4)))</f>
        <v>#REF!</v>
      </c>
      <c r="U95" s="64" t="e">
        <f ca="1">INDIRECT(CONCATENATE("'",General!$C$10,"[",General!$C$11,"]Input Summary'!",ADDRESS(ROW(S95),COLUMN(S95),4)))</f>
        <v>#REF!</v>
      </c>
      <c r="V95" s="64" t="e">
        <f ca="1">INDIRECT(CONCATENATE("'",General!$C$10,"[",General!$C$11,"]Input Summary'!",ADDRESS(ROW(T95),COLUMN(T95),4)))</f>
        <v>#REF!</v>
      </c>
      <c r="W95" s="64" t="e">
        <f ca="1">INDIRECT(CONCATENATE("'",General!$C$10,"[",General!$C$11,"]Input Summary'!",ADDRESS(ROW(U95),COLUMN(U95),4)))</f>
        <v>#REF!</v>
      </c>
      <c r="X95" s="64" t="e">
        <f ca="1">INDIRECT(CONCATENATE("'",General!$C$10,"[",General!$C$11,"]Input Summary'!",ADDRESS(ROW(V95),COLUMN(V95),4)))</f>
        <v>#REF!</v>
      </c>
      <c r="Y95" s="64" t="e">
        <f ca="1">INDIRECT(CONCATENATE("'",General!$C$10,"[",General!$C$11,"]Input Summary'!",ADDRESS(ROW(W95),COLUMN(W95),4)))</f>
        <v>#REF!</v>
      </c>
    </row>
    <row r="96" spans="15:25" x14ac:dyDescent="0.25">
      <c r="O96" s="65"/>
      <c r="P96" s="65"/>
      <c r="Q96" s="65" t="e">
        <f ca="1">INDIRECT(CONCATENATE("'",General!$C$10,"[",General!$C$11,"]Input Summary'!",ADDRESS(ROW(A96),COLUMN(A96),4)))</f>
        <v>#REF!</v>
      </c>
      <c r="R96" s="64" t="e">
        <f ca="1">INDIRECT(CONCATENATE("'",General!$C$10,"[",General!$C$11,"]Input Summary'!",ADDRESS(ROW(B96),COLUMN(B96),4)))</f>
        <v>#REF!</v>
      </c>
      <c r="S96" s="64" t="e">
        <f ca="1">INDIRECT(CONCATENATE("'",General!$C$10,"[",General!$C$11,"]Input Summary'!",ADDRESS(ROW(Q96),COLUMN(Q96),4)))</f>
        <v>#REF!</v>
      </c>
      <c r="T96" s="64" t="e">
        <f ca="1">INDIRECT(CONCATENATE("'",General!$C$10,"[",General!$C$11,"]Input Summary'!",ADDRESS(ROW(R96),COLUMN(R96),4)))</f>
        <v>#REF!</v>
      </c>
      <c r="U96" s="64" t="e">
        <f ca="1">INDIRECT(CONCATENATE("'",General!$C$10,"[",General!$C$11,"]Input Summary'!",ADDRESS(ROW(S96),COLUMN(S96),4)))</f>
        <v>#REF!</v>
      </c>
      <c r="V96" s="64" t="e">
        <f ca="1">INDIRECT(CONCATENATE("'",General!$C$10,"[",General!$C$11,"]Input Summary'!",ADDRESS(ROW(T96),COLUMN(T96),4)))</f>
        <v>#REF!</v>
      </c>
      <c r="W96" s="64" t="e">
        <f ca="1">INDIRECT(CONCATENATE("'",General!$C$10,"[",General!$C$11,"]Input Summary'!",ADDRESS(ROW(U96),COLUMN(U96),4)))</f>
        <v>#REF!</v>
      </c>
      <c r="X96" s="64" t="e">
        <f ca="1">INDIRECT(CONCATENATE("'",General!$C$10,"[",General!$C$11,"]Input Summary'!",ADDRESS(ROW(V96),COLUMN(V96),4)))</f>
        <v>#REF!</v>
      </c>
      <c r="Y96" s="64" t="e">
        <f ca="1">INDIRECT(CONCATENATE("'",General!$C$10,"[",General!$C$11,"]Input Summary'!",ADDRESS(ROW(W96),COLUMN(W96),4)))</f>
        <v>#REF!</v>
      </c>
    </row>
    <row r="97" spans="15:25" x14ac:dyDescent="0.25">
      <c r="O97" s="65"/>
      <c r="P97" s="65"/>
      <c r="Q97" s="65" t="e">
        <f ca="1">INDIRECT(CONCATENATE("'",General!$C$10,"[",General!$C$11,"]Input Summary'!",ADDRESS(ROW(A97),COLUMN(A97),4)))</f>
        <v>#REF!</v>
      </c>
      <c r="R97" s="64" t="e">
        <f ca="1">INDIRECT(CONCATENATE("'",General!$C$10,"[",General!$C$11,"]Input Summary'!",ADDRESS(ROW(B97),COLUMN(B97),4)))</f>
        <v>#REF!</v>
      </c>
      <c r="S97" s="64" t="e">
        <f ca="1">INDIRECT(CONCATENATE("'",General!$C$10,"[",General!$C$11,"]Input Summary'!",ADDRESS(ROW(Q97),COLUMN(Q97),4)))</f>
        <v>#REF!</v>
      </c>
      <c r="T97" s="64" t="e">
        <f ca="1">INDIRECT(CONCATENATE("'",General!$C$10,"[",General!$C$11,"]Input Summary'!",ADDRESS(ROW(R97),COLUMN(R97),4)))</f>
        <v>#REF!</v>
      </c>
      <c r="U97" s="64" t="e">
        <f ca="1">INDIRECT(CONCATENATE("'",General!$C$10,"[",General!$C$11,"]Input Summary'!",ADDRESS(ROW(S97),COLUMN(S97),4)))</f>
        <v>#REF!</v>
      </c>
      <c r="V97" s="64" t="e">
        <f ca="1">INDIRECT(CONCATENATE("'",General!$C$10,"[",General!$C$11,"]Input Summary'!",ADDRESS(ROW(T97),COLUMN(T97),4)))</f>
        <v>#REF!</v>
      </c>
      <c r="W97" s="64" t="e">
        <f ca="1">INDIRECT(CONCATENATE("'",General!$C$10,"[",General!$C$11,"]Input Summary'!",ADDRESS(ROW(U97),COLUMN(U97),4)))</f>
        <v>#REF!</v>
      </c>
      <c r="X97" s="64" t="e">
        <f ca="1">INDIRECT(CONCATENATE("'",General!$C$10,"[",General!$C$11,"]Input Summary'!",ADDRESS(ROW(V97),COLUMN(V97),4)))</f>
        <v>#REF!</v>
      </c>
      <c r="Y97" s="64" t="e">
        <f ca="1">INDIRECT(CONCATENATE("'",General!$C$10,"[",General!$C$11,"]Input Summary'!",ADDRESS(ROW(W97),COLUMN(W97),4)))</f>
        <v>#REF!</v>
      </c>
    </row>
    <row r="98" spans="15:25" x14ac:dyDescent="0.25">
      <c r="O98" s="65"/>
      <c r="P98" s="65"/>
      <c r="Q98" s="65" t="e">
        <f ca="1">INDIRECT(CONCATENATE("'",General!$C$10,"[",General!$C$11,"]Input Summary'!",ADDRESS(ROW(A98),COLUMN(A98),4)))</f>
        <v>#REF!</v>
      </c>
      <c r="R98" s="64" t="e">
        <f ca="1">INDIRECT(CONCATENATE("'",General!$C$10,"[",General!$C$11,"]Input Summary'!",ADDRESS(ROW(B98),COLUMN(B98),4)))</f>
        <v>#REF!</v>
      </c>
      <c r="S98" s="64" t="e">
        <f ca="1">INDIRECT(CONCATENATE("'",General!$C$10,"[",General!$C$11,"]Input Summary'!",ADDRESS(ROW(Q98),COLUMN(Q98),4)))</f>
        <v>#REF!</v>
      </c>
      <c r="T98" s="64" t="e">
        <f ca="1">INDIRECT(CONCATENATE("'",General!$C$10,"[",General!$C$11,"]Input Summary'!",ADDRESS(ROW(R98),COLUMN(R98),4)))</f>
        <v>#REF!</v>
      </c>
      <c r="U98" s="64" t="e">
        <f ca="1">INDIRECT(CONCATENATE("'",General!$C$10,"[",General!$C$11,"]Input Summary'!",ADDRESS(ROW(S98),COLUMN(S98),4)))</f>
        <v>#REF!</v>
      </c>
      <c r="V98" s="64" t="e">
        <f ca="1">INDIRECT(CONCATENATE("'",General!$C$10,"[",General!$C$11,"]Input Summary'!",ADDRESS(ROW(T98),COLUMN(T98),4)))</f>
        <v>#REF!</v>
      </c>
      <c r="W98" s="64" t="e">
        <f ca="1">INDIRECT(CONCATENATE("'",General!$C$10,"[",General!$C$11,"]Input Summary'!",ADDRESS(ROW(U98),COLUMN(U98),4)))</f>
        <v>#REF!</v>
      </c>
      <c r="X98" s="64" t="e">
        <f ca="1">INDIRECT(CONCATENATE("'",General!$C$10,"[",General!$C$11,"]Input Summary'!",ADDRESS(ROW(V98),COLUMN(V98),4)))</f>
        <v>#REF!</v>
      </c>
      <c r="Y98" s="64" t="e">
        <f ca="1">INDIRECT(CONCATENATE("'",General!$C$10,"[",General!$C$11,"]Input Summary'!",ADDRESS(ROW(W98),COLUMN(W98),4)))</f>
        <v>#REF!</v>
      </c>
    </row>
    <row r="99" spans="15:25" x14ac:dyDescent="0.25">
      <c r="O99" s="65"/>
      <c r="P99" s="65"/>
      <c r="Q99" s="65" t="e">
        <f ca="1">INDIRECT(CONCATENATE("'",General!$C$10,"[",General!$C$11,"]Input Summary'!",ADDRESS(ROW(A99),COLUMN(A99),4)))</f>
        <v>#REF!</v>
      </c>
      <c r="R99" s="64" t="e">
        <f ca="1">INDIRECT(CONCATENATE("'",General!$C$10,"[",General!$C$11,"]Input Summary'!",ADDRESS(ROW(B99),COLUMN(B99),4)))</f>
        <v>#REF!</v>
      </c>
      <c r="S99" s="64" t="e">
        <f ca="1">INDIRECT(CONCATENATE("'",General!$C$10,"[",General!$C$11,"]Input Summary'!",ADDRESS(ROW(Q99),COLUMN(Q99),4)))</f>
        <v>#REF!</v>
      </c>
      <c r="T99" s="64" t="e">
        <f ca="1">INDIRECT(CONCATENATE("'",General!$C$10,"[",General!$C$11,"]Input Summary'!",ADDRESS(ROW(R99),COLUMN(R99),4)))</f>
        <v>#REF!</v>
      </c>
      <c r="U99" s="64" t="e">
        <f ca="1">INDIRECT(CONCATENATE("'",General!$C$10,"[",General!$C$11,"]Input Summary'!",ADDRESS(ROW(S99),COLUMN(S99),4)))</f>
        <v>#REF!</v>
      </c>
      <c r="V99" s="64" t="e">
        <f ca="1">INDIRECT(CONCATENATE("'",General!$C$10,"[",General!$C$11,"]Input Summary'!",ADDRESS(ROW(T99),COLUMN(T99),4)))</f>
        <v>#REF!</v>
      </c>
      <c r="W99" s="64" t="e">
        <f ca="1">INDIRECT(CONCATENATE("'",General!$C$10,"[",General!$C$11,"]Input Summary'!",ADDRESS(ROW(U99),COLUMN(U99),4)))</f>
        <v>#REF!</v>
      </c>
      <c r="X99" s="64" t="e">
        <f ca="1">INDIRECT(CONCATENATE("'",General!$C$10,"[",General!$C$11,"]Input Summary'!",ADDRESS(ROW(V99),COLUMN(V99),4)))</f>
        <v>#REF!</v>
      </c>
      <c r="Y99" s="64" t="e">
        <f ca="1">INDIRECT(CONCATENATE("'",General!$C$10,"[",General!$C$11,"]Input Summary'!",ADDRESS(ROW(W99),COLUMN(W99),4)))</f>
        <v>#REF!</v>
      </c>
    </row>
    <row r="100" spans="15:25" x14ac:dyDescent="0.25">
      <c r="O100" s="65"/>
      <c r="P100" s="65"/>
      <c r="Q100" s="65" t="e">
        <f ca="1">INDIRECT(CONCATENATE("'",General!$C$10,"[",General!$C$11,"]Input Summary'!",ADDRESS(ROW(A100),COLUMN(A100),4)))</f>
        <v>#REF!</v>
      </c>
      <c r="R100" s="64" t="e">
        <f ca="1">INDIRECT(CONCATENATE("'",General!$C$10,"[",General!$C$11,"]Input Summary'!",ADDRESS(ROW(B100),COLUMN(B100),4)))</f>
        <v>#REF!</v>
      </c>
      <c r="S100" s="64" t="e">
        <f ca="1">INDIRECT(CONCATENATE("'",General!$C$10,"[",General!$C$11,"]Input Summary'!",ADDRESS(ROW(Q100),COLUMN(Q100),4)))</f>
        <v>#REF!</v>
      </c>
      <c r="T100" s="64" t="e">
        <f ca="1">INDIRECT(CONCATENATE("'",General!$C$10,"[",General!$C$11,"]Input Summary'!",ADDRESS(ROW(R100),COLUMN(R100),4)))</f>
        <v>#REF!</v>
      </c>
      <c r="U100" s="64" t="e">
        <f ca="1">INDIRECT(CONCATENATE("'",General!$C$10,"[",General!$C$11,"]Input Summary'!",ADDRESS(ROW(S100),COLUMN(S100),4)))</f>
        <v>#REF!</v>
      </c>
      <c r="V100" s="64" t="e">
        <f ca="1">INDIRECT(CONCATENATE("'",General!$C$10,"[",General!$C$11,"]Input Summary'!",ADDRESS(ROW(T100),COLUMN(T100),4)))</f>
        <v>#REF!</v>
      </c>
      <c r="W100" s="64" t="e">
        <f ca="1">INDIRECT(CONCATENATE("'",General!$C$10,"[",General!$C$11,"]Input Summary'!",ADDRESS(ROW(U100),COLUMN(U100),4)))</f>
        <v>#REF!</v>
      </c>
      <c r="X100" s="64" t="e">
        <f ca="1">INDIRECT(CONCATENATE("'",General!$C$10,"[",General!$C$11,"]Input Summary'!",ADDRESS(ROW(V100),COLUMN(V100),4)))</f>
        <v>#REF!</v>
      </c>
      <c r="Y100" s="64" t="e">
        <f ca="1">INDIRECT(CONCATENATE("'",General!$C$10,"[",General!$C$11,"]Input Summary'!",ADDRESS(ROW(W100),COLUMN(W100),4)))</f>
        <v>#REF!</v>
      </c>
    </row>
    <row r="101" spans="15:25" x14ac:dyDescent="0.25">
      <c r="O101" s="65"/>
      <c r="P101" s="65"/>
      <c r="Q101" s="65" t="e">
        <f ca="1">INDIRECT(CONCATENATE("'",General!$C$10,"[",General!$C$11,"]Input Summary'!",ADDRESS(ROW(A101),COLUMN(A101),4)))</f>
        <v>#REF!</v>
      </c>
      <c r="R101" s="64" t="e">
        <f ca="1">INDIRECT(CONCATENATE("'",General!$C$10,"[",General!$C$11,"]Input Summary'!",ADDRESS(ROW(B101),COLUMN(B101),4)))</f>
        <v>#REF!</v>
      </c>
      <c r="S101" s="64" t="e">
        <f ca="1">INDIRECT(CONCATENATE("'",General!$C$10,"[",General!$C$11,"]Input Summary'!",ADDRESS(ROW(Q101),COLUMN(Q101),4)))</f>
        <v>#REF!</v>
      </c>
      <c r="T101" s="64" t="e">
        <f ca="1">INDIRECT(CONCATENATE("'",General!$C$10,"[",General!$C$11,"]Input Summary'!",ADDRESS(ROW(R101),COLUMN(R101),4)))</f>
        <v>#REF!</v>
      </c>
      <c r="U101" s="64" t="e">
        <f ca="1">INDIRECT(CONCATENATE("'",General!$C$10,"[",General!$C$11,"]Input Summary'!",ADDRESS(ROW(S101),COLUMN(S101),4)))</f>
        <v>#REF!</v>
      </c>
      <c r="V101" s="64" t="e">
        <f ca="1">INDIRECT(CONCATENATE("'",General!$C$10,"[",General!$C$11,"]Input Summary'!",ADDRESS(ROW(T101),COLUMN(T101),4)))</f>
        <v>#REF!</v>
      </c>
      <c r="W101" s="64" t="e">
        <f ca="1">INDIRECT(CONCATENATE("'",General!$C$10,"[",General!$C$11,"]Input Summary'!",ADDRESS(ROW(U101),COLUMN(U101),4)))</f>
        <v>#REF!</v>
      </c>
      <c r="X101" s="64" t="e">
        <f ca="1">INDIRECT(CONCATENATE("'",General!$C$10,"[",General!$C$11,"]Input Summary'!",ADDRESS(ROW(V101),COLUMN(V101),4)))</f>
        <v>#REF!</v>
      </c>
      <c r="Y101" s="64" t="e">
        <f ca="1">INDIRECT(CONCATENATE("'",General!$C$10,"[",General!$C$11,"]Input Summary'!",ADDRESS(ROW(W101),COLUMN(W101),4)))</f>
        <v>#REF!</v>
      </c>
    </row>
    <row r="102" spans="15:25" x14ac:dyDescent="0.25">
      <c r="O102" s="65"/>
      <c r="P102" s="65"/>
      <c r="Q102" s="65" t="e">
        <f ca="1">INDIRECT(CONCATENATE("'",General!$C$10,"[",General!$C$11,"]Input Summary'!",ADDRESS(ROW(A102),COLUMN(A102),4)))</f>
        <v>#REF!</v>
      </c>
      <c r="R102" s="64" t="e">
        <f ca="1">INDIRECT(CONCATENATE("'",General!$C$10,"[",General!$C$11,"]Input Summary'!",ADDRESS(ROW(B102),COLUMN(B102),4)))</f>
        <v>#REF!</v>
      </c>
      <c r="S102" s="64" t="e">
        <f ca="1">INDIRECT(CONCATENATE("'",General!$C$10,"[",General!$C$11,"]Input Summary'!",ADDRESS(ROW(Q102),COLUMN(Q102),4)))</f>
        <v>#REF!</v>
      </c>
      <c r="T102" s="64" t="e">
        <f ca="1">INDIRECT(CONCATENATE("'",General!$C$10,"[",General!$C$11,"]Input Summary'!",ADDRESS(ROW(R102),COLUMN(R102),4)))</f>
        <v>#REF!</v>
      </c>
      <c r="U102" s="64" t="e">
        <f ca="1">INDIRECT(CONCATENATE("'",General!$C$10,"[",General!$C$11,"]Input Summary'!",ADDRESS(ROW(S102),COLUMN(S102),4)))</f>
        <v>#REF!</v>
      </c>
      <c r="V102" s="64" t="e">
        <f ca="1">INDIRECT(CONCATENATE("'",General!$C$10,"[",General!$C$11,"]Input Summary'!",ADDRESS(ROW(T102),COLUMN(T102),4)))</f>
        <v>#REF!</v>
      </c>
      <c r="W102" s="64" t="e">
        <f ca="1">INDIRECT(CONCATENATE("'",General!$C$10,"[",General!$C$11,"]Input Summary'!",ADDRESS(ROW(U102),COLUMN(U102),4)))</f>
        <v>#REF!</v>
      </c>
      <c r="X102" s="64" t="e">
        <f ca="1">INDIRECT(CONCATENATE("'",General!$C$10,"[",General!$C$11,"]Input Summary'!",ADDRESS(ROW(V102),COLUMN(V102),4)))</f>
        <v>#REF!</v>
      </c>
      <c r="Y102" s="64" t="e">
        <f ca="1">INDIRECT(CONCATENATE("'",General!$C$10,"[",General!$C$11,"]Input Summary'!",ADDRESS(ROW(W102),COLUMN(W102),4)))</f>
        <v>#REF!</v>
      </c>
    </row>
    <row r="103" spans="15:25" x14ac:dyDescent="0.25">
      <c r="O103" s="65"/>
      <c r="P103" s="65"/>
      <c r="Q103" s="65" t="e">
        <f ca="1">INDIRECT(CONCATENATE("'",General!$C$10,"[",General!$C$11,"]Input Summary'!",ADDRESS(ROW(A103),COLUMN(A103),4)))</f>
        <v>#REF!</v>
      </c>
      <c r="R103" s="64" t="e">
        <f ca="1">INDIRECT(CONCATENATE("'",General!$C$10,"[",General!$C$11,"]Input Summary'!",ADDRESS(ROW(B103),COLUMN(B103),4)))</f>
        <v>#REF!</v>
      </c>
      <c r="S103" s="64" t="e">
        <f ca="1">INDIRECT(CONCATENATE("'",General!$C$10,"[",General!$C$11,"]Input Summary'!",ADDRESS(ROW(Q103),COLUMN(Q103),4)))</f>
        <v>#REF!</v>
      </c>
      <c r="T103" s="64" t="e">
        <f ca="1">INDIRECT(CONCATENATE("'",General!$C$10,"[",General!$C$11,"]Input Summary'!",ADDRESS(ROW(R103),COLUMN(R103),4)))</f>
        <v>#REF!</v>
      </c>
      <c r="U103" s="64" t="e">
        <f ca="1">INDIRECT(CONCATENATE("'",General!$C$10,"[",General!$C$11,"]Input Summary'!",ADDRESS(ROW(S103),COLUMN(S103),4)))</f>
        <v>#REF!</v>
      </c>
      <c r="V103" s="64" t="e">
        <f ca="1">INDIRECT(CONCATENATE("'",General!$C$10,"[",General!$C$11,"]Input Summary'!",ADDRESS(ROW(T103),COLUMN(T103),4)))</f>
        <v>#REF!</v>
      </c>
      <c r="W103" s="64" t="e">
        <f ca="1">INDIRECT(CONCATENATE("'",General!$C$10,"[",General!$C$11,"]Input Summary'!",ADDRESS(ROW(U103),COLUMN(U103),4)))</f>
        <v>#REF!</v>
      </c>
      <c r="X103" s="64" t="e">
        <f ca="1">INDIRECT(CONCATENATE("'",General!$C$10,"[",General!$C$11,"]Input Summary'!",ADDRESS(ROW(V103),COLUMN(V103),4)))</f>
        <v>#REF!</v>
      </c>
      <c r="Y103" s="64" t="e">
        <f ca="1">INDIRECT(CONCATENATE("'",General!$C$10,"[",General!$C$11,"]Input Summary'!",ADDRESS(ROW(W103),COLUMN(W103),4)))</f>
        <v>#REF!</v>
      </c>
    </row>
    <row r="104" spans="15:25" x14ac:dyDescent="0.25">
      <c r="O104" s="65"/>
      <c r="P104" s="65"/>
      <c r="Q104" s="65" t="e">
        <f ca="1">INDIRECT(CONCATENATE("'",General!$C$10,"[",General!$C$11,"]Input Summary'!",ADDRESS(ROW(A104),COLUMN(A104),4)))</f>
        <v>#REF!</v>
      </c>
      <c r="R104" s="64" t="e">
        <f ca="1">INDIRECT(CONCATENATE("'",General!$C$10,"[",General!$C$11,"]Input Summary'!",ADDRESS(ROW(B104),COLUMN(B104),4)))</f>
        <v>#REF!</v>
      </c>
      <c r="S104" s="64" t="e">
        <f ca="1">INDIRECT(CONCATENATE("'",General!$C$10,"[",General!$C$11,"]Input Summary'!",ADDRESS(ROW(Q104),COLUMN(Q104),4)))</f>
        <v>#REF!</v>
      </c>
      <c r="T104" s="64" t="e">
        <f ca="1">INDIRECT(CONCATENATE("'",General!$C$10,"[",General!$C$11,"]Input Summary'!",ADDRESS(ROW(R104),COLUMN(R104),4)))</f>
        <v>#REF!</v>
      </c>
      <c r="U104" s="64" t="e">
        <f ca="1">INDIRECT(CONCATENATE("'",General!$C$10,"[",General!$C$11,"]Input Summary'!",ADDRESS(ROW(S104),COLUMN(S104),4)))</f>
        <v>#REF!</v>
      </c>
      <c r="V104" s="64" t="e">
        <f ca="1">INDIRECT(CONCATENATE("'",General!$C$10,"[",General!$C$11,"]Input Summary'!",ADDRESS(ROW(T104),COLUMN(T104),4)))</f>
        <v>#REF!</v>
      </c>
      <c r="W104" s="64" t="e">
        <f ca="1">INDIRECT(CONCATENATE("'",General!$C$10,"[",General!$C$11,"]Input Summary'!",ADDRESS(ROW(U104),COLUMN(U104),4)))</f>
        <v>#REF!</v>
      </c>
      <c r="X104" s="64" t="e">
        <f ca="1">INDIRECT(CONCATENATE("'",General!$C$10,"[",General!$C$11,"]Input Summary'!",ADDRESS(ROW(V104),COLUMN(V104),4)))</f>
        <v>#REF!</v>
      </c>
      <c r="Y104" s="64" t="e">
        <f ca="1">INDIRECT(CONCATENATE("'",General!$C$10,"[",General!$C$11,"]Input Summary'!",ADDRESS(ROW(W104),COLUMN(W104),4)))</f>
        <v>#REF!</v>
      </c>
    </row>
    <row r="105" spans="15:25" x14ac:dyDescent="0.25">
      <c r="O105" s="65"/>
      <c r="P105" s="65"/>
      <c r="Q105" s="65" t="e">
        <f ca="1">INDIRECT(CONCATENATE("'",General!$C$10,"[",General!$C$11,"]Input Summary'!",ADDRESS(ROW(A105),COLUMN(A105),4)))</f>
        <v>#REF!</v>
      </c>
      <c r="R105" s="64" t="e">
        <f ca="1">INDIRECT(CONCATENATE("'",General!$C$10,"[",General!$C$11,"]Input Summary'!",ADDRESS(ROW(B105),COLUMN(B105),4)))</f>
        <v>#REF!</v>
      </c>
      <c r="S105" s="64" t="e">
        <f ca="1">INDIRECT(CONCATENATE("'",General!$C$10,"[",General!$C$11,"]Input Summary'!",ADDRESS(ROW(Q105),COLUMN(Q105),4)))</f>
        <v>#REF!</v>
      </c>
      <c r="T105" s="64" t="e">
        <f ca="1">INDIRECT(CONCATENATE("'",General!$C$10,"[",General!$C$11,"]Input Summary'!",ADDRESS(ROW(R105),COLUMN(R105),4)))</f>
        <v>#REF!</v>
      </c>
      <c r="U105" s="64" t="e">
        <f ca="1">INDIRECT(CONCATENATE("'",General!$C$10,"[",General!$C$11,"]Input Summary'!",ADDRESS(ROW(S105),COLUMN(S105),4)))</f>
        <v>#REF!</v>
      </c>
      <c r="V105" s="64" t="e">
        <f ca="1">INDIRECT(CONCATENATE("'",General!$C$10,"[",General!$C$11,"]Input Summary'!",ADDRESS(ROW(T105),COLUMN(T105),4)))</f>
        <v>#REF!</v>
      </c>
      <c r="W105" s="64" t="e">
        <f ca="1">INDIRECT(CONCATENATE("'",General!$C$10,"[",General!$C$11,"]Input Summary'!",ADDRESS(ROW(U105),COLUMN(U105),4)))</f>
        <v>#REF!</v>
      </c>
      <c r="X105" s="64" t="e">
        <f ca="1">INDIRECT(CONCATENATE("'",General!$C$10,"[",General!$C$11,"]Input Summary'!",ADDRESS(ROW(V105),COLUMN(V105),4)))</f>
        <v>#REF!</v>
      </c>
      <c r="Y105" s="64" t="e">
        <f ca="1">INDIRECT(CONCATENATE("'",General!$C$10,"[",General!$C$11,"]Input Summary'!",ADDRESS(ROW(W105),COLUMN(W105),4)))</f>
        <v>#REF!</v>
      </c>
    </row>
    <row r="106" spans="15:25" x14ac:dyDescent="0.25">
      <c r="O106" s="65"/>
      <c r="P106" s="65"/>
      <c r="Q106" s="65" t="e">
        <f ca="1">INDIRECT(CONCATENATE("'",General!$C$10,"[",General!$C$11,"]Input Summary'!",ADDRESS(ROW(A106),COLUMN(A106),4)))</f>
        <v>#REF!</v>
      </c>
      <c r="R106" s="64" t="e">
        <f ca="1">INDIRECT(CONCATENATE("'",General!$C$10,"[",General!$C$11,"]Input Summary'!",ADDRESS(ROW(B106),COLUMN(B106),4)))</f>
        <v>#REF!</v>
      </c>
      <c r="S106" s="64" t="e">
        <f ca="1">INDIRECT(CONCATENATE("'",General!$C$10,"[",General!$C$11,"]Input Summary'!",ADDRESS(ROW(Q106),COLUMN(Q106),4)))</f>
        <v>#REF!</v>
      </c>
      <c r="T106" s="64" t="e">
        <f ca="1">INDIRECT(CONCATENATE("'",General!$C$10,"[",General!$C$11,"]Input Summary'!",ADDRESS(ROW(R106),COLUMN(R106),4)))</f>
        <v>#REF!</v>
      </c>
      <c r="U106" s="64" t="e">
        <f ca="1">INDIRECT(CONCATENATE("'",General!$C$10,"[",General!$C$11,"]Input Summary'!",ADDRESS(ROW(S106),COLUMN(S106),4)))</f>
        <v>#REF!</v>
      </c>
      <c r="V106" s="64" t="e">
        <f ca="1">INDIRECT(CONCATENATE("'",General!$C$10,"[",General!$C$11,"]Input Summary'!",ADDRESS(ROW(T106),COLUMN(T106),4)))</f>
        <v>#REF!</v>
      </c>
      <c r="W106" s="64" t="e">
        <f ca="1">INDIRECT(CONCATENATE("'",General!$C$10,"[",General!$C$11,"]Input Summary'!",ADDRESS(ROW(U106),COLUMN(U106),4)))</f>
        <v>#REF!</v>
      </c>
      <c r="X106" s="64" t="e">
        <f ca="1">INDIRECT(CONCATENATE("'",General!$C$10,"[",General!$C$11,"]Input Summary'!",ADDRESS(ROW(V106),COLUMN(V106),4)))</f>
        <v>#REF!</v>
      </c>
      <c r="Y106" s="64" t="e">
        <f ca="1">INDIRECT(CONCATENATE("'",General!$C$10,"[",General!$C$11,"]Input Summary'!",ADDRESS(ROW(W106),COLUMN(W106),4)))</f>
        <v>#REF!</v>
      </c>
    </row>
    <row r="107" spans="15:25" x14ac:dyDescent="0.25">
      <c r="O107" s="65"/>
      <c r="P107" s="65"/>
      <c r="Q107" s="65" t="e">
        <f ca="1">INDIRECT(CONCATENATE("'",General!$C$10,"[",General!$C$11,"]Input Summary'!",ADDRESS(ROW(A107),COLUMN(A107),4)))</f>
        <v>#REF!</v>
      </c>
      <c r="R107" s="64" t="e">
        <f ca="1">INDIRECT(CONCATENATE("'",General!$C$10,"[",General!$C$11,"]Input Summary'!",ADDRESS(ROW(B107),COLUMN(B107),4)))</f>
        <v>#REF!</v>
      </c>
      <c r="S107" s="64" t="e">
        <f ca="1">INDIRECT(CONCATENATE("'",General!$C$10,"[",General!$C$11,"]Input Summary'!",ADDRESS(ROW(Q107),COLUMN(Q107),4)))</f>
        <v>#REF!</v>
      </c>
      <c r="T107" s="64" t="e">
        <f ca="1">INDIRECT(CONCATENATE("'",General!$C$10,"[",General!$C$11,"]Input Summary'!",ADDRESS(ROW(R107),COLUMN(R107),4)))</f>
        <v>#REF!</v>
      </c>
      <c r="U107" s="64" t="e">
        <f ca="1">INDIRECT(CONCATENATE("'",General!$C$10,"[",General!$C$11,"]Input Summary'!",ADDRESS(ROW(S107),COLUMN(S107),4)))</f>
        <v>#REF!</v>
      </c>
      <c r="V107" s="64" t="e">
        <f ca="1">INDIRECT(CONCATENATE("'",General!$C$10,"[",General!$C$11,"]Input Summary'!",ADDRESS(ROW(T107),COLUMN(T107),4)))</f>
        <v>#REF!</v>
      </c>
      <c r="W107" s="64" t="e">
        <f ca="1">INDIRECT(CONCATENATE("'",General!$C$10,"[",General!$C$11,"]Input Summary'!",ADDRESS(ROW(U107),COLUMN(U107),4)))</f>
        <v>#REF!</v>
      </c>
      <c r="X107" s="64" t="e">
        <f ca="1">INDIRECT(CONCATENATE("'",General!$C$10,"[",General!$C$11,"]Input Summary'!",ADDRESS(ROW(V107),COLUMN(V107),4)))</f>
        <v>#REF!</v>
      </c>
      <c r="Y107" s="64" t="e">
        <f ca="1">INDIRECT(CONCATENATE("'",General!$C$10,"[",General!$C$11,"]Input Summary'!",ADDRESS(ROW(W107),COLUMN(W107),4)))</f>
        <v>#REF!</v>
      </c>
    </row>
    <row r="108" spans="15:25" x14ac:dyDescent="0.25">
      <c r="O108" s="65"/>
      <c r="P108" s="65"/>
      <c r="Q108" s="65" t="e">
        <f ca="1">INDIRECT(CONCATENATE("'",General!$C$10,"[",General!$C$11,"]Input Summary'!",ADDRESS(ROW(A108),COLUMN(A108),4)))</f>
        <v>#REF!</v>
      </c>
      <c r="R108" s="64" t="e">
        <f ca="1">INDIRECT(CONCATENATE("'",General!$C$10,"[",General!$C$11,"]Input Summary'!",ADDRESS(ROW(B108),COLUMN(B108),4)))</f>
        <v>#REF!</v>
      </c>
      <c r="S108" s="64" t="e">
        <f ca="1">INDIRECT(CONCATENATE("'",General!$C$10,"[",General!$C$11,"]Input Summary'!",ADDRESS(ROW(Q108),COLUMN(Q108),4)))</f>
        <v>#REF!</v>
      </c>
      <c r="T108" s="64" t="e">
        <f ca="1">INDIRECT(CONCATENATE("'",General!$C$10,"[",General!$C$11,"]Input Summary'!",ADDRESS(ROW(R108),COLUMN(R108),4)))</f>
        <v>#REF!</v>
      </c>
      <c r="U108" s="64" t="e">
        <f ca="1">INDIRECT(CONCATENATE("'",General!$C$10,"[",General!$C$11,"]Input Summary'!",ADDRESS(ROW(S108),COLUMN(S108),4)))</f>
        <v>#REF!</v>
      </c>
      <c r="V108" s="64" t="e">
        <f ca="1">INDIRECT(CONCATENATE("'",General!$C$10,"[",General!$C$11,"]Input Summary'!",ADDRESS(ROW(T108),COLUMN(T108),4)))</f>
        <v>#REF!</v>
      </c>
      <c r="W108" s="64" t="e">
        <f ca="1">INDIRECT(CONCATENATE("'",General!$C$10,"[",General!$C$11,"]Input Summary'!",ADDRESS(ROW(U108),COLUMN(U108),4)))</f>
        <v>#REF!</v>
      </c>
      <c r="X108" s="64" t="e">
        <f ca="1">INDIRECT(CONCATENATE("'",General!$C$10,"[",General!$C$11,"]Input Summary'!",ADDRESS(ROW(V108),COLUMN(V108),4)))</f>
        <v>#REF!</v>
      </c>
      <c r="Y108" s="64" t="e">
        <f ca="1">INDIRECT(CONCATENATE("'",General!$C$10,"[",General!$C$11,"]Input Summary'!",ADDRESS(ROW(W108),COLUMN(W108),4)))</f>
        <v>#REF!</v>
      </c>
    </row>
    <row r="109" spans="15:25" x14ac:dyDescent="0.25">
      <c r="O109" s="65"/>
      <c r="P109" s="65"/>
      <c r="Q109" s="65" t="e">
        <f ca="1">INDIRECT(CONCATENATE("'",General!$C$10,"[",General!$C$11,"]Input Summary'!",ADDRESS(ROW(A109),COLUMN(A109),4)))</f>
        <v>#REF!</v>
      </c>
      <c r="R109" s="64" t="e">
        <f ca="1">INDIRECT(CONCATENATE("'",General!$C$10,"[",General!$C$11,"]Input Summary'!",ADDRESS(ROW(B109),COLUMN(B109),4)))</f>
        <v>#REF!</v>
      </c>
      <c r="S109" s="64" t="e">
        <f ca="1">INDIRECT(CONCATENATE("'",General!$C$10,"[",General!$C$11,"]Input Summary'!",ADDRESS(ROW(Q109),COLUMN(Q109),4)))</f>
        <v>#REF!</v>
      </c>
      <c r="T109" s="64" t="e">
        <f ca="1">INDIRECT(CONCATENATE("'",General!$C$10,"[",General!$C$11,"]Input Summary'!",ADDRESS(ROW(R109),COLUMN(R109),4)))</f>
        <v>#REF!</v>
      </c>
      <c r="U109" s="64" t="e">
        <f ca="1">INDIRECT(CONCATENATE("'",General!$C$10,"[",General!$C$11,"]Input Summary'!",ADDRESS(ROW(S109),COLUMN(S109),4)))</f>
        <v>#REF!</v>
      </c>
      <c r="V109" s="64" t="e">
        <f ca="1">INDIRECT(CONCATENATE("'",General!$C$10,"[",General!$C$11,"]Input Summary'!",ADDRESS(ROW(T109),COLUMN(T109),4)))</f>
        <v>#REF!</v>
      </c>
      <c r="W109" s="64" t="e">
        <f ca="1">INDIRECT(CONCATENATE("'",General!$C$10,"[",General!$C$11,"]Input Summary'!",ADDRESS(ROW(U109),COLUMN(U109),4)))</f>
        <v>#REF!</v>
      </c>
      <c r="X109" s="64" t="e">
        <f ca="1">INDIRECT(CONCATENATE("'",General!$C$10,"[",General!$C$11,"]Input Summary'!",ADDRESS(ROW(V109),COLUMN(V109),4)))</f>
        <v>#REF!</v>
      </c>
      <c r="Y109" s="64" t="e">
        <f ca="1">INDIRECT(CONCATENATE("'",General!$C$10,"[",General!$C$11,"]Input Summary'!",ADDRESS(ROW(W109),COLUMN(W109),4)))</f>
        <v>#REF!</v>
      </c>
    </row>
    <row r="110" spans="15:25" x14ac:dyDescent="0.25">
      <c r="O110" s="65"/>
      <c r="P110" s="65"/>
      <c r="Q110" s="65" t="e">
        <f ca="1">INDIRECT(CONCATENATE("'",General!$C$10,"[",General!$C$11,"]Input Summary'!",ADDRESS(ROW(A110),COLUMN(A110),4)))</f>
        <v>#REF!</v>
      </c>
      <c r="R110" s="64" t="e">
        <f ca="1">INDIRECT(CONCATENATE("'",General!$C$10,"[",General!$C$11,"]Input Summary'!",ADDRESS(ROW(B110),COLUMN(B110),4)))</f>
        <v>#REF!</v>
      </c>
      <c r="S110" s="64" t="e">
        <f ca="1">INDIRECT(CONCATENATE("'",General!$C$10,"[",General!$C$11,"]Input Summary'!",ADDRESS(ROW(Q110),COLUMN(Q110),4)))</f>
        <v>#REF!</v>
      </c>
      <c r="T110" s="64" t="e">
        <f ca="1">INDIRECT(CONCATENATE("'",General!$C$10,"[",General!$C$11,"]Input Summary'!",ADDRESS(ROW(R110),COLUMN(R110),4)))</f>
        <v>#REF!</v>
      </c>
      <c r="U110" s="64" t="e">
        <f ca="1">INDIRECT(CONCATENATE("'",General!$C$10,"[",General!$C$11,"]Input Summary'!",ADDRESS(ROW(S110),COLUMN(S110),4)))</f>
        <v>#REF!</v>
      </c>
      <c r="V110" s="64" t="e">
        <f ca="1">INDIRECT(CONCATENATE("'",General!$C$10,"[",General!$C$11,"]Input Summary'!",ADDRESS(ROW(T110),COLUMN(T110),4)))</f>
        <v>#REF!</v>
      </c>
      <c r="W110" s="64" t="e">
        <f ca="1">INDIRECT(CONCATENATE("'",General!$C$10,"[",General!$C$11,"]Input Summary'!",ADDRESS(ROW(U110),COLUMN(U110),4)))</f>
        <v>#REF!</v>
      </c>
      <c r="X110" s="64" t="e">
        <f ca="1">INDIRECT(CONCATENATE("'",General!$C$10,"[",General!$C$11,"]Input Summary'!",ADDRESS(ROW(V110),COLUMN(V110),4)))</f>
        <v>#REF!</v>
      </c>
      <c r="Y110" s="64" t="e">
        <f ca="1">INDIRECT(CONCATENATE("'",General!$C$10,"[",General!$C$11,"]Input Summary'!",ADDRESS(ROW(W110),COLUMN(W110),4)))</f>
        <v>#REF!</v>
      </c>
    </row>
    <row r="111" spans="15:25" x14ac:dyDescent="0.25">
      <c r="O111" s="65"/>
      <c r="P111" s="65"/>
      <c r="Q111" s="65" t="e">
        <f ca="1">INDIRECT(CONCATENATE("'",General!$C$10,"[",General!$C$11,"]Input Summary'!",ADDRESS(ROW(A111),COLUMN(A111),4)))</f>
        <v>#REF!</v>
      </c>
      <c r="R111" s="64" t="e">
        <f ca="1">INDIRECT(CONCATENATE("'",General!$C$10,"[",General!$C$11,"]Input Summary'!",ADDRESS(ROW(B111),COLUMN(B111),4)))</f>
        <v>#REF!</v>
      </c>
      <c r="S111" s="64" t="e">
        <f ca="1">INDIRECT(CONCATENATE("'",General!$C$10,"[",General!$C$11,"]Input Summary'!",ADDRESS(ROW(Q111),COLUMN(Q111),4)))</f>
        <v>#REF!</v>
      </c>
      <c r="T111" s="64" t="e">
        <f ca="1">INDIRECT(CONCATENATE("'",General!$C$10,"[",General!$C$11,"]Input Summary'!",ADDRESS(ROW(R111),COLUMN(R111),4)))</f>
        <v>#REF!</v>
      </c>
      <c r="U111" s="64" t="e">
        <f ca="1">INDIRECT(CONCATENATE("'",General!$C$10,"[",General!$C$11,"]Input Summary'!",ADDRESS(ROW(S111),COLUMN(S111),4)))</f>
        <v>#REF!</v>
      </c>
      <c r="V111" s="64" t="e">
        <f ca="1">INDIRECT(CONCATENATE("'",General!$C$10,"[",General!$C$11,"]Input Summary'!",ADDRESS(ROW(T111),COLUMN(T111),4)))</f>
        <v>#REF!</v>
      </c>
      <c r="W111" s="64" t="e">
        <f ca="1">INDIRECT(CONCATENATE("'",General!$C$10,"[",General!$C$11,"]Input Summary'!",ADDRESS(ROW(U111),COLUMN(U111),4)))</f>
        <v>#REF!</v>
      </c>
      <c r="X111" s="64" t="e">
        <f ca="1">INDIRECT(CONCATENATE("'",General!$C$10,"[",General!$C$11,"]Input Summary'!",ADDRESS(ROW(V111),COLUMN(V111),4)))</f>
        <v>#REF!</v>
      </c>
      <c r="Y111" s="64" t="e">
        <f ca="1">INDIRECT(CONCATENATE("'",General!$C$10,"[",General!$C$11,"]Input Summary'!",ADDRESS(ROW(W111),COLUMN(W111),4)))</f>
        <v>#REF!</v>
      </c>
    </row>
    <row r="112" spans="15:25" x14ac:dyDescent="0.25">
      <c r="O112" s="65"/>
      <c r="P112" s="65"/>
      <c r="Q112" s="65" t="e">
        <f ca="1">INDIRECT(CONCATENATE("'",General!$C$10,"[",General!$C$11,"]Input Summary'!",ADDRESS(ROW(A112),COLUMN(A112),4)))</f>
        <v>#REF!</v>
      </c>
      <c r="R112" s="64" t="e">
        <f ca="1">INDIRECT(CONCATENATE("'",General!$C$10,"[",General!$C$11,"]Input Summary'!",ADDRESS(ROW(B112),COLUMN(B112),4)))</f>
        <v>#REF!</v>
      </c>
      <c r="S112" s="64" t="e">
        <f ca="1">INDIRECT(CONCATENATE("'",General!$C$10,"[",General!$C$11,"]Input Summary'!",ADDRESS(ROW(Q112),COLUMN(Q112),4)))</f>
        <v>#REF!</v>
      </c>
      <c r="T112" s="64" t="e">
        <f ca="1">INDIRECT(CONCATENATE("'",General!$C$10,"[",General!$C$11,"]Input Summary'!",ADDRESS(ROW(R112),COLUMN(R112),4)))</f>
        <v>#REF!</v>
      </c>
      <c r="U112" s="64" t="e">
        <f ca="1">INDIRECT(CONCATENATE("'",General!$C$10,"[",General!$C$11,"]Input Summary'!",ADDRESS(ROW(S112),COLUMN(S112),4)))</f>
        <v>#REF!</v>
      </c>
      <c r="V112" s="64" t="e">
        <f ca="1">INDIRECT(CONCATENATE("'",General!$C$10,"[",General!$C$11,"]Input Summary'!",ADDRESS(ROW(T112),COLUMN(T112),4)))</f>
        <v>#REF!</v>
      </c>
      <c r="W112" s="64" t="e">
        <f ca="1">INDIRECT(CONCATENATE("'",General!$C$10,"[",General!$C$11,"]Input Summary'!",ADDRESS(ROW(U112),COLUMN(U112),4)))</f>
        <v>#REF!</v>
      </c>
      <c r="X112" s="64" t="e">
        <f ca="1">INDIRECT(CONCATENATE("'",General!$C$10,"[",General!$C$11,"]Input Summary'!",ADDRESS(ROW(V112),COLUMN(V112),4)))</f>
        <v>#REF!</v>
      </c>
      <c r="Y112" s="64" t="e">
        <f ca="1">INDIRECT(CONCATENATE("'",General!$C$10,"[",General!$C$11,"]Input Summary'!",ADDRESS(ROW(W112),COLUMN(W112),4)))</f>
        <v>#REF!</v>
      </c>
    </row>
    <row r="113" spans="15:25" x14ac:dyDescent="0.25">
      <c r="O113" s="65"/>
      <c r="P113" s="65"/>
      <c r="Q113" s="65" t="e">
        <f ca="1">INDIRECT(CONCATENATE("'",General!$C$10,"[",General!$C$11,"]Input Summary'!",ADDRESS(ROW(A113),COLUMN(A113),4)))</f>
        <v>#REF!</v>
      </c>
      <c r="R113" s="64" t="e">
        <f ca="1">INDIRECT(CONCATENATE("'",General!$C$10,"[",General!$C$11,"]Input Summary'!",ADDRESS(ROW(B113),COLUMN(B113),4)))</f>
        <v>#REF!</v>
      </c>
      <c r="S113" s="64" t="e">
        <f ca="1">INDIRECT(CONCATENATE("'",General!$C$10,"[",General!$C$11,"]Input Summary'!",ADDRESS(ROW(Q113),COLUMN(Q113),4)))</f>
        <v>#REF!</v>
      </c>
      <c r="T113" s="64" t="e">
        <f ca="1">INDIRECT(CONCATENATE("'",General!$C$10,"[",General!$C$11,"]Input Summary'!",ADDRESS(ROW(R113),COLUMN(R113),4)))</f>
        <v>#REF!</v>
      </c>
      <c r="U113" s="64" t="e">
        <f ca="1">INDIRECT(CONCATENATE("'",General!$C$10,"[",General!$C$11,"]Input Summary'!",ADDRESS(ROW(S113),COLUMN(S113),4)))</f>
        <v>#REF!</v>
      </c>
      <c r="V113" s="64" t="e">
        <f ca="1">INDIRECT(CONCATENATE("'",General!$C$10,"[",General!$C$11,"]Input Summary'!",ADDRESS(ROW(T113),COLUMN(T113),4)))</f>
        <v>#REF!</v>
      </c>
      <c r="W113" s="64" t="e">
        <f ca="1">INDIRECT(CONCATENATE("'",General!$C$10,"[",General!$C$11,"]Input Summary'!",ADDRESS(ROW(U113),COLUMN(U113),4)))</f>
        <v>#REF!</v>
      </c>
      <c r="X113" s="64" t="e">
        <f ca="1">INDIRECT(CONCATENATE("'",General!$C$10,"[",General!$C$11,"]Input Summary'!",ADDRESS(ROW(V113),COLUMN(V113),4)))</f>
        <v>#REF!</v>
      </c>
      <c r="Y113" s="64" t="e">
        <f ca="1">INDIRECT(CONCATENATE("'",General!$C$10,"[",General!$C$11,"]Input Summary'!",ADDRESS(ROW(W113),COLUMN(W113),4)))</f>
        <v>#REF!</v>
      </c>
    </row>
    <row r="114" spans="15:25" x14ac:dyDescent="0.25">
      <c r="O114" s="65"/>
      <c r="P114" s="65"/>
      <c r="Q114" s="65" t="e">
        <f ca="1">INDIRECT(CONCATENATE("'",General!$C$10,"[",General!$C$11,"]Input Summary'!",ADDRESS(ROW(A114),COLUMN(A114),4)))</f>
        <v>#REF!</v>
      </c>
      <c r="R114" s="64" t="e">
        <f ca="1">INDIRECT(CONCATENATE("'",General!$C$10,"[",General!$C$11,"]Input Summary'!",ADDRESS(ROW(B114),COLUMN(B114),4)))</f>
        <v>#REF!</v>
      </c>
      <c r="S114" s="64" t="e">
        <f ca="1">INDIRECT(CONCATENATE("'",General!$C$10,"[",General!$C$11,"]Input Summary'!",ADDRESS(ROW(Q114),COLUMN(Q114),4)))</f>
        <v>#REF!</v>
      </c>
      <c r="T114" s="64" t="e">
        <f ca="1">INDIRECT(CONCATENATE("'",General!$C$10,"[",General!$C$11,"]Input Summary'!",ADDRESS(ROW(R114),COLUMN(R114),4)))</f>
        <v>#REF!</v>
      </c>
      <c r="U114" s="64" t="e">
        <f ca="1">INDIRECT(CONCATENATE("'",General!$C$10,"[",General!$C$11,"]Input Summary'!",ADDRESS(ROW(S114),COLUMN(S114),4)))</f>
        <v>#REF!</v>
      </c>
      <c r="V114" s="64" t="e">
        <f ca="1">INDIRECT(CONCATENATE("'",General!$C$10,"[",General!$C$11,"]Input Summary'!",ADDRESS(ROW(T114),COLUMN(T114),4)))</f>
        <v>#REF!</v>
      </c>
      <c r="W114" s="64" t="e">
        <f ca="1">INDIRECT(CONCATENATE("'",General!$C$10,"[",General!$C$11,"]Input Summary'!",ADDRESS(ROW(U114),COLUMN(U114),4)))</f>
        <v>#REF!</v>
      </c>
      <c r="X114" s="64" t="e">
        <f ca="1">INDIRECT(CONCATENATE("'",General!$C$10,"[",General!$C$11,"]Input Summary'!",ADDRESS(ROW(V114),COLUMN(V114),4)))</f>
        <v>#REF!</v>
      </c>
      <c r="Y114" s="64" t="e">
        <f ca="1">INDIRECT(CONCATENATE("'",General!$C$10,"[",General!$C$11,"]Input Summary'!",ADDRESS(ROW(W114),COLUMN(W114),4)))</f>
        <v>#REF!</v>
      </c>
    </row>
    <row r="115" spans="15:25" x14ac:dyDescent="0.25">
      <c r="O115" s="65"/>
      <c r="P115" s="65"/>
      <c r="Q115" s="65" t="e">
        <f ca="1">INDIRECT(CONCATENATE("'",General!$C$10,"[",General!$C$11,"]Input Summary'!",ADDRESS(ROW(A115),COLUMN(A115),4)))</f>
        <v>#REF!</v>
      </c>
      <c r="R115" s="64" t="e">
        <f ca="1">INDIRECT(CONCATENATE("'",General!$C$10,"[",General!$C$11,"]Input Summary'!",ADDRESS(ROW(B115),COLUMN(B115),4)))</f>
        <v>#REF!</v>
      </c>
      <c r="S115" s="64" t="e">
        <f ca="1">INDIRECT(CONCATENATE("'",General!$C$10,"[",General!$C$11,"]Input Summary'!",ADDRESS(ROW(Q115),COLUMN(Q115),4)))</f>
        <v>#REF!</v>
      </c>
      <c r="T115" s="64" t="e">
        <f ca="1">INDIRECT(CONCATENATE("'",General!$C$10,"[",General!$C$11,"]Input Summary'!",ADDRESS(ROW(R115),COLUMN(R115),4)))</f>
        <v>#REF!</v>
      </c>
      <c r="U115" s="64" t="e">
        <f ca="1">INDIRECT(CONCATENATE("'",General!$C$10,"[",General!$C$11,"]Input Summary'!",ADDRESS(ROW(S115),COLUMN(S115),4)))</f>
        <v>#REF!</v>
      </c>
      <c r="V115" s="64" t="e">
        <f ca="1">INDIRECT(CONCATENATE("'",General!$C$10,"[",General!$C$11,"]Input Summary'!",ADDRESS(ROW(T115),COLUMN(T115),4)))</f>
        <v>#REF!</v>
      </c>
      <c r="W115" s="64" t="e">
        <f ca="1">INDIRECT(CONCATENATE("'",General!$C$10,"[",General!$C$11,"]Input Summary'!",ADDRESS(ROW(U115),COLUMN(U115),4)))</f>
        <v>#REF!</v>
      </c>
      <c r="X115" s="64" t="e">
        <f ca="1">INDIRECT(CONCATENATE("'",General!$C$10,"[",General!$C$11,"]Input Summary'!",ADDRESS(ROW(V115),COLUMN(V115),4)))</f>
        <v>#REF!</v>
      </c>
      <c r="Y115" s="64" t="e">
        <f ca="1">INDIRECT(CONCATENATE("'",General!$C$10,"[",General!$C$11,"]Input Summary'!",ADDRESS(ROW(W115),COLUMN(W115),4)))</f>
        <v>#REF!</v>
      </c>
    </row>
    <row r="116" spans="15:25" x14ac:dyDescent="0.25">
      <c r="O116" s="65"/>
      <c r="P116" s="65"/>
      <c r="Q116" s="65" t="e">
        <f ca="1">INDIRECT(CONCATENATE("'",General!$C$10,"[",General!$C$11,"]Input Summary'!",ADDRESS(ROW(A116),COLUMN(A116),4)))</f>
        <v>#REF!</v>
      </c>
      <c r="R116" s="64" t="e">
        <f ca="1">INDIRECT(CONCATENATE("'",General!$C$10,"[",General!$C$11,"]Input Summary'!",ADDRESS(ROW(B116),COLUMN(B116),4)))</f>
        <v>#REF!</v>
      </c>
      <c r="S116" s="64" t="e">
        <f ca="1">INDIRECT(CONCATENATE("'",General!$C$10,"[",General!$C$11,"]Input Summary'!",ADDRESS(ROW(Q116),COLUMN(Q116),4)))</f>
        <v>#REF!</v>
      </c>
      <c r="T116" s="64" t="e">
        <f ca="1">INDIRECT(CONCATENATE("'",General!$C$10,"[",General!$C$11,"]Input Summary'!",ADDRESS(ROW(R116),COLUMN(R116),4)))</f>
        <v>#REF!</v>
      </c>
      <c r="U116" s="64" t="e">
        <f ca="1">INDIRECT(CONCATENATE("'",General!$C$10,"[",General!$C$11,"]Input Summary'!",ADDRESS(ROW(S116),COLUMN(S116),4)))</f>
        <v>#REF!</v>
      </c>
      <c r="V116" s="64" t="e">
        <f ca="1">INDIRECT(CONCATENATE("'",General!$C$10,"[",General!$C$11,"]Input Summary'!",ADDRESS(ROW(T116),COLUMN(T116),4)))</f>
        <v>#REF!</v>
      </c>
      <c r="W116" s="64" t="e">
        <f ca="1">INDIRECT(CONCATENATE("'",General!$C$10,"[",General!$C$11,"]Input Summary'!",ADDRESS(ROW(U116),COLUMN(U116),4)))</f>
        <v>#REF!</v>
      </c>
      <c r="X116" s="64" t="e">
        <f ca="1">INDIRECT(CONCATENATE("'",General!$C$10,"[",General!$C$11,"]Input Summary'!",ADDRESS(ROW(V116),COLUMN(V116),4)))</f>
        <v>#REF!</v>
      </c>
      <c r="Y116" s="64" t="e">
        <f ca="1">INDIRECT(CONCATENATE("'",General!$C$10,"[",General!$C$11,"]Input Summary'!",ADDRESS(ROW(W116),COLUMN(W116),4)))</f>
        <v>#REF!</v>
      </c>
    </row>
    <row r="117" spans="15:25" x14ac:dyDescent="0.25">
      <c r="O117" s="65"/>
      <c r="P117" s="65"/>
      <c r="Q117" s="65" t="e">
        <f ca="1">INDIRECT(CONCATENATE("'",General!$C$10,"[",General!$C$11,"]Input Summary'!",ADDRESS(ROW(A117),COLUMN(A117),4)))</f>
        <v>#REF!</v>
      </c>
      <c r="R117" s="64" t="e">
        <f ca="1">INDIRECT(CONCATENATE("'",General!$C$10,"[",General!$C$11,"]Input Summary'!",ADDRESS(ROW(B117),COLUMN(B117),4)))</f>
        <v>#REF!</v>
      </c>
      <c r="S117" s="64" t="e">
        <f ca="1">INDIRECT(CONCATENATE("'",General!$C$10,"[",General!$C$11,"]Input Summary'!",ADDRESS(ROW(Q117),COLUMN(Q117),4)))</f>
        <v>#REF!</v>
      </c>
      <c r="T117" s="64" t="e">
        <f ca="1">INDIRECT(CONCATENATE("'",General!$C$10,"[",General!$C$11,"]Input Summary'!",ADDRESS(ROW(R117),COLUMN(R117),4)))</f>
        <v>#REF!</v>
      </c>
      <c r="U117" s="64" t="e">
        <f ca="1">INDIRECT(CONCATENATE("'",General!$C$10,"[",General!$C$11,"]Input Summary'!",ADDRESS(ROW(S117),COLUMN(S117),4)))</f>
        <v>#REF!</v>
      </c>
      <c r="V117" s="64" t="e">
        <f ca="1">INDIRECT(CONCATENATE("'",General!$C$10,"[",General!$C$11,"]Input Summary'!",ADDRESS(ROW(T117),COLUMN(T117),4)))</f>
        <v>#REF!</v>
      </c>
      <c r="W117" s="64" t="e">
        <f ca="1">INDIRECT(CONCATENATE("'",General!$C$10,"[",General!$C$11,"]Input Summary'!",ADDRESS(ROW(U117),COLUMN(U117),4)))</f>
        <v>#REF!</v>
      </c>
      <c r="X117" s="64" t="e">
        <f ca="1">INDIRECT(CONCATENATE("'",General!$C$10,"[",General!$C$11,"]Input Summary'!",ADDRESS(ROW(V117),COLUMN(V117),4)))</f>
        <v>#REF!</v>
      </c>
      <c r="Y117" s="64" t="e">
        <f ca="1">INDIRECT(CONCATENATE("'",General!$C$10,"[",General!$C$11,"]Input Summary'!",ADDRESS(ROW(W117),COLUMN(W117),4)))</f>
        <v>#REF!</v>
      </c>
    </row>
    <row r="118" spans="15:25" x14ac:dyDescent="0.25">
      <c r="O118" s="65"/>
      <c r="P118" s="65"/>
      <c r="Q118" s="65" t="e">
        <f ca="1">INDIRECT(CONCATENATE("'",General!$C$10,"[",General!$C$11,"]Input Summary'!",ADDRESS(ROW(A118),COLUMN(A118),4)))</f>
        <v>#REF!</v>
      </c>
      <c r="R118" s="64" t="e">
        <f ca="1">INDIRECT(CONCATENATE("'",General!$C$10,"[",General!$C$11,"]Input Summary'!",ADDRESS(ROW(B118),COLUMN(B118),4)))</f>
        <v>#REF!</v>
      </c>
      <c r="S118" s="64" t="e">
        <f ca="1">INDIRECT(CONCATENATE("'",General!$C$10,"[",General!$C$11,"]Input Summary'!",ADDRESS(ROW(Q118),COLUMN(Q118),4)))</f>
        <v>#REF!</v>
      </c>
      <c r="T118" s="64" t="e">
        <f ca="1">INDIRECT(CONCATENATE("'",General!$C$10,"[",General!$C$11,"]Input Summary'!",ADDRESS(ROW(R118),COLUMN(R118),4)))</f>
        <v>#REF!</v>
      </c>
      <c r="U118" s="64" t="e">
        <f ca="1">INDIRECT(CONCATENATE("'",General!$C$10,"[",General!$C$11,"]Input Summary'!",ADDRESS(ROW(S118),COLUMN(S118),4)))</f>
        <v>#REF!</v>
      </c>
      <c r="V118" s="64" t="e">
        <f ca="1">INDIRECT(CONCATENATE("'",General!$C$10,"[",General!$C$11,"]Input Summary'!",ADDRESS(ROW(T118),COLUMN(T118),4)))</f>
        <v>#REF!</v>
      </c>
      <c r="W118" s="64" t="e">
        <f ca="1">INDIRECT(CONCATENATE("'",General!$C$10,"[",General!$C$11,"]Input Summary'!",ADDRESS(ROW(U118),COLUMN(U118),4)))</f>
        <v>#REF!</v>
      </c>
      <c r="X118" s="64" t="e">
        <f ca="1">INDIRECT(CONCATENATE("'",General!$C$10,"[",General!$C$11,"]Input Summary'!",ADDRESS(ROW(V118),COLUMN(V118),4)))</f>
        <v>#REF!</v>
      </c>
      <c r="Y118" s="64" t="e">
        <f ca="1">INDIRECT(CONCATENATE("'",General!$C$10,"[",General!$C$11,"]Input Summary'!",ADDRESS(ROW(W118),COLUMN(W118),4)))</f>
        <v>#REF!</v>
      </c>
    </row>
    <row r="119" spans="15:25" x14ac:dyDescent="0.25">
      <c r="O119" s="65"/>
      <c r="P119" s="65"/>
      <c r="Q119" s="65" t="e">
        <f ca="1">INDIRECT(CONCATENATE("'",General!$C$10,"[",General!$C$11,"]Input Summary'!",ADDRESS(ROW(A119),COLUMN(A119),4)))</f>
        <v>#REF!</v>
      </c>
      <c r="R119" s="64" t="e">
        <f ca="1">INDIRECT(CONCATENATE("'",General!$C$10,"[",General!$C$11,"]Input Summary'!",ADDRESS(ROW(B119),COLUMN(B119),4)))</f>
        <v>#REF!</v>
      </c>
      <c r="S119" s="64" t="e">
        <f ca="1">INDIRECT(CONCATENATE("'",General!$C$10,"[",General!$C$11,"]Input Summary'!",ADDRESS(ROW(Q119),COLUMN(Q119),4)))</f>
        <v>#REF!</v>
      </c>
      <c r="T119" s="64" t="e">
        <f ca="1">INDIRECT(CONCATENATE("'",General!$C$10,"[",General!$C$11,"]Input Summary'!",ADDRESS(ROW(R119),COLUMN(R119),4)))</f>
        <v>#REF!</v>
      </c>
      <c r="U119" s="64" t="e">
        <f ca="1">INDIRECT(CONCATENATE("'",General!$C$10,"[",General!$C$11,"]Input Summary'!",ADDRESS(ROW(S119),COLUMN(S119),4)))</f>
        <v>#REF!</v>
      </c>
      <c r="V119" s="64" t="e">
        <f ca="1">INDIRECT(CONCATENATE("'",General!$C$10,"[",General!$C$11,"]Input Summary'!",ADDRESS(ROW(T119),COLUMN(T119),4)))</f>
        <v>#REF!</v>
      </c>
      <c r="W119" s="64" t="e">
        <f ca="1">INDIRECT(CONCATENATE("'",General!$C$10,"[",General!$C$11,"]Input Summary'!",ADDRESS(ROW(U119),COLUMN(U119),4)))</f>
        <v>#REF!</v>
      </c>
      <c r="X119" s="64" t="e">
        <f ca="1">INDIRECT(CONCATENATE("'",General!$C$10,"[",General!$C$11,"]Input Summary'!",ADDRESS(ROW(V119),COLUMN(V119),4)))</f>
        <v>#REF!</v>
      </c>
      <c r="Y119" s="64" t="e">
        <f ca="1">INDIRECT(CONCATENATE("'",General!$C$10,"[",General!$C$11,"]Input Summary'!",ADDRESS(ROW(W119),COLUMN(W119),4)))</f>
        <v>#REF!</v>
      </c>
    </row>
    <row r="120" spans="15:25" x14ac:dyDescent="0.25">
      <c r="O120" s="65"/>
      <c r="P120" s="65"/>
      <c r="Q120" s="65" t="e">
        <f ca="1">INDIRECT(CONCATENATE("'",General!$C$10,"[",General!$C$11,"]Input Summary'!",ADDRESS(ROW(A120),COLUMN(A120),4)))</f>
        <v>#REF!</v>
      </c>
      <c r="R120" s="64" t="e">
        <f ca="1">INDIRECT(CONCATENATE("'",General!$C$10,"[",General!$C$11,"]Input Summary'!",ADDRESS(ROW(B120),COLUMN(B120),4)))</f>
        <v>#REF!</v>
      </c>
      <c r="S120" s="64" t="e">
        <f ca="1">INDIRECT(CONCATENATE("'",General!$C$10,"[",General!$C$11,"]Input Summary'!",ADDRESS(ROW(Q120),COLUMN(Q120),4)))</f>
        <v>#REF!</v>
      </c>
      <c r="T120" s="64" t="e">
        <f ca="1">INDIRECT(CONCATENATE("'",General!$C$10,"[",General!$C$11,"]Input Summary'!",ADDRESS(ROW(R120),COLUMN(R120),4)))</f>
        <v>#REF!</v>
      </c>
      <c r="U120" s="64" t="e">
        <f ca="1">INDIRECT(CONCATENATE("'",General!$C$10,"[",General!$C$11,"]Input Summary'!",ADDRESS(ROW(S120),COLUMN(S120),4)))</f>
        <v>#REF!</v>
      </c>
      <c r="V120" s="64" t="e">
        <f ca="1">INDIRECT(CONCATENATE("'",General!$C$10,"[",General!$C$11,"]Input Summary'!",ADDRESS(ROW(T120),COLUMN(T120),4)))</f>
        <v>#REF!</v>
      </c>
      <c r="W120" s="64" t="e">
        <f ca="1">INDIRECT(CONCATENATE("'",General!$C$10,"[",General!$C$11,"]Input Summary'!",ADDRESS(ROW(U120),COLUMN(U120),4)))</f>
        <v>#REF!</v>
      </c>
      <c r="X120" s="64" t="e">
        <f ca="1">INDIRECT(CONCATENATE("'",General!$C$10,"[",General!$C$11,"]Input Summary'!",ADDRESS(ROW(V120),COLUMN(V120),4)))</f>
        <v>#REF!</v>
      </c>
      <c r="Y120" s="64" t="e">
        <f ca="1">INDIRECT(CONCATENATE("'",General!$C$10,"[",General!$C$11,"]Input Summary'!",ADDRESS(ROW(W120),COLUMN(W120),4)))</f>
        <v>#REF!</v>
      </c>
    </row>
    <row r="121" spans="15:25" x14ac:dyDescent="0.25">
      <c r="O121" s="65"/>
      <c r="P121" s="65"/>
      <c r="Q121" s="65" t="e">
        <f ca="1">INDIRECT(CONCATENATE("'",General!$C$10,"[",General!$C$11,"]Input Summary'!",ADDRESS(ROW(A121),COLUMN(A121),4)))</f>
        <v>#REF!</v>
      </c>
      <c r="R121" s="64" t="e">
        <f ca="1">INDIRECT(CONCATENATE("'",General!$C$10,"[",General!$C$11,"]Input Summary'!",ADDRESS(ROW(B121),COLUMN(B121),4)))</f>
        <v>#REF!</v>
      </c>
      <c r="S121" s="64" t="e">
        <f ca="1">INDIRECT(CONCATENATE("'",General!$C$10,"[",General!$C$11,"]Input Summary'!",ADDRESS(ROW(Q121),COLUMN(Q121),4)))</f>
        <v>#REF!</v>
      </c>
      <c r="T121" s="64" t="e">
        <f ca="1">INDIRECT(CONCATENATE("'",General!$C$10,"[",General!$C$11,"]Input Summary'!",ADDRESS(ROW(R121),COLUMN(R121),4)))</f>
        <v>#REF!</v>
      </c>
      <c r="U121" s="64" t="e">
        <f ca="1">INDIRECT(CONCATENATE("'",General!$C$10,"[",General!$C$11,"]Input Summary'!",ADDRESS(ROW(S121),COLUMN(S121),4)))</f>
        <v>#REF!</v>
      </c>
      <c r="V121" s="64" t="e">
        <f ca="1">INDIRECT(CONCATENATE("'",General!$C$10,"[",General!$C$11,"]Input Summary'!",ADDRESS(ROW(T121),COLUMN(T121),4)))</f>
        <v>#REF!</v>
      </c>
      <c r="W121" s="64" t="e">
        <f ca="1">INDIRECT(CONCATENATE("'",General!$C$10,"[",General!$C$11,"]Input Summary'!",ADDRESS(ROW(U121),COLUMN(U121),4)))</f>
        <v>#REF!</v>
      </c>
      <c r="X121" s="64" t="e">
        <f ca="1">INDIRECT(CONCATENATE("'",General!$C$10,"[",General!$C$11,"]Input Summary'!",ADDRESS(ROW(V121),COLUMN(V121),4)))</f>
        <v>#REF!</v>
      </c>
      <c r="Y121" s="64" t="e">
        <f ca="1">INDIRECT(CONCATENATE("'",General!$C$10,"[",General!$C$11,"]Input Summary'!",ADDRESS(ROW(W121),COLUMN(W121),4)))</f>
        <v>#REF!</v>
      </c>
    </row>
    <row r="122" spans="15:25" x14ac:dyDescent="0.25">
      <c r="O122" s="65"/>
      <c r="P122" s="65"/>
      <c r="Q122" s="65" t="e">
        <f ca="1">INDIRECT(CONCATENATE("'",General!$C$10,"[",General!$C$11,"]Input Summary'!",ADDRESS(ROW(A122),COLUMN(A122),4)))</f>
        <v>#REF!</v>
      </c>
      <c r="R122" s="64" t="e">
        <f ca="1">INDIRECT(CONCATENATE("'",General!$C$10,"[",General!$C$11,"]Input Summary'!",ADDRESS(ROW(B122),COLUMN(B122),4)))</f>
        <v>#REF!</v>
      </c>
      <c r="S122" s="64" t="e">
        <f ca="1">INDIRECT(CONCATENATE("'",General!$C$10,"[",General!$C$11,"]Input Summary'!",ADDRESS(ROW(Q122),COLUMN(Q122),4)))</f>
        <v>#REF!</v>
      </c>
      <c r="T122" s="64" t="e">
        <f ca="1">INDIRECT(CONCATENATE("'",General!$C$10,"[",General!$C$11,"]Input Summary'!",ADDRESS(ROW(R122),COLUMN(R122),4)))</f>
        <v>#REF!</v>
      </c>
      <c r="U122" s="64" t="e">
        <f ca="1">INDIRECT(CONCATENATE("'",General!$C$10,"[",General!$C$11,"]Input Summary'!",ADDRESS(ROW(S122),COLUMN(S122),4)))</f>
        <v>#REF!</v>
      </c>
      <c r="V122" s="64" t="e">
        <f ca="1">INDIRECT(CONCATENATE("'",General!$C$10,"[",General!$C$11,"]Input Summary'!",ADDRESS(ROW(T122),COLUMN(T122),4)))</f>
        <v>#REF!</v>
      </c>
      <c r="W122" s="64" t="e">
        <f ca="1">INDIRECT(CONCATENATE("'",General!$C$10,"[",General!$C$11,"]Input Summary'!",ADDRESS(ROW(U122),COLUMN(U122),4)))</f>
        <v>#REF!</v>
      </c>
      <c r="X122" s="64" t="e">
        <f ca="1">INDIRECT(CONCATENATE("'",General!$C$10,"[",General!$C$11,"]Input Summary'!",ADDRESS(ROW(V122),COLUMN(V122),4)))</f>
        <v>#REF!</v>
      </c>
      <c r="Y122" s="64" t="e">
        <f ca="1">INDIRECT(CONCATENATE("'",General!$C$10,"[",General!$C$11,"]Input Summary'!",ADDRESS(ROW(W122),COLUMN(W122),4)))</f>
        <v>#REF!</v>
      </c>
    </row>
    <row r="123" spans="15:25" x14ac:dyDescent="0.25">
      <c r="O123" s="65"/>
      <c r="P123" s="65"/>
      <c r="Q123" s="65" t="e">
        <f ca="1">INDIRECT(CONCATENATE("'",General!$C$10,"[",General!$C$11,"]Input Summary'!",ADDRESS(ROW(A123),COLUMN(A123),4)))</f>
        <v>#REF!</v>
      </c>
      <c r="R123" s="64" t="e">
        <f ca="1">INDIRECT(CONCATENATE("'",General!$C$10,"[",General!$C$11,"]Input Summary'!",ADDRESS(ROW(B123),COLUMN(B123),4)))</f>
        <v>#REF!</v>
      </c>
      <c r="S123" s="64" t="e">
        <f ca="1">INDIRECT(CONCATENATE("'",General!$C$10,"[",General!$C$11,"]Input Summary'!",ADDRESS(ROW(Q123),COLUMN(Q123),4)))</f>
        <v>#REF!</v>
      </c>
      <c r="T123" s="64" t="e">
        <f ca="1">INDIRECT(CONCATENATE("'",General!$C$10,"[",General!$C$11,"]Input Summary'!",ADDRESS(ROW(R123),COLUMN(R123),4)))</f>
        <v>#REF!</v>
      </c>
      <c r="U123" s="64" t="e">
        <f ca="1">INDIRECT(CONCATENATE("'",General!$C$10,"[",General!$C$11,"]Input Summary'!",ADDRESS(ROW(S123),COLUMN(S123),4)))</f>
        <v>#REF!</v>
      </c>
      <c r="V123" s="64" t="e">
        <f ca="1">INDIRECT(CONCATENATE("'",General!$C$10,"[",General!$C$11,"]Input Summary'!",ADDRESS(ROW(T123),COLUMN(T123),4)))</f>
        <v>#REF!</v>
      </c>
      <c r="W123" s="64" t="e">
        <f ca="1">INDIRECT(CONCATENATE("'",General!$C$10,"[",General!$C$11,"]Input Summary'!",ADDRESS(ROW(U123),COLUMN(U123),4)))</f>
        <v>#REF!</v>
      </c>
      <c r="X123" s="64" t="e">
        <f ca="1">INDIRECT(CONCATENATE("'",General!$C$10,"[",General!$C$11,"]Input Summary'!",ADDRESS(ROW(V123),COLUMN(V123),4)))</f>
        <v>#REF!</v>
      </c>
      <c r="Y123" s="64" t="e">
        <f ca="1">INDIRECT(CONCATENATE("'",General!$C$10,"[",General!$C$11,"]Input Summary'!",ADDRESS(ROW(W123),COLUMN(W123),4)))</f>
        <v>#REF!</v>
      </c>
    </row>
    <row r="124" spans="15:25" x14ac:dyDescent="0.25">
      <c r="O124" s="65"/>
      <c r="P124" s="65"/>
      <c r="Q124" s="65" t="e">
        <f ca="1">INDIRECT(CONCATENATE("'",General!$C$10,"[",General!$C$11,"]Input Summary'!",ADDRESS(ROW(A124),COLUMN(A124),4)))</f>
        <v>#REF!</v>
      </c>
      <c r="R124" s="64" t="e">
        <f ca="1">INDIRECT(CONCATENATE("'",General!$C$10,"[",General!$C$11,"]Input Summary'!",ADDRESS(ROW(B124),COLUMN(B124),4)))</f>
        <v>#REF!</v>
      </c>
      <c r="S124" s="64" t="e">
        <f ca="1">INDIRECT(CONCATENATE("'",General!$C$10,"[",General!$C$11,"]Input Summary'!",ADDRESS(ROW(Q124),COLUMN(Q124),4)))</f>
        <v>#REF!</v>
      </c>
      <c r="T124" s="64" t="e">
        <f ca="1">INDIRECT(CONCATENATE("'",General!$C$10,"[",General!$C$11,"]Input Summary'!",ADDRESS(ROW(R124),COLUMN(R124),4)))</f>
        <v>#REF!</v>
      </c>
      <c r="U124" s="64" t="e">
        <f ca="1">INDIRECT(CONCATENATE("'",General!$C$10,"[",General!$C$11,"]Input Summary'!",ADDRESS(ROW(S124),COLUMN(S124),4)))</f>
        <v>#REF!</v>
      </c>
      <c r="V124" s="64" t="e">
        <f ca="1">INDIRECT(CONCATENATE("'",General!$C$10,"[",General!$C$11,"]Input Summary'!",ADDRESS(ROW(T124),COLUMN(T124),4)))</f>
        <v>#REF!</v>
      </c>
      <c r="W124" s="64" t="e">
        <f ca="1">INDIRECT(CONCATENATE("'",General!$C$10,"[",General!$C$11,"]Input Summary'!",ADDRESS(ROW(U124),COLUMN(U124),4)))</f>
        <v>#REF!</v>
      </c>
      <c r="X124" s="64" t="e">
        <f ca="1">INDIRECT(CONCATENATE("'",General!$C$10,"[",General!$C$11,"]Input Summary'!",ADDRESS(ROW(V124),COLUMN(V124),4)))</f>
        <v>#REF!</v>
      </c>
      <c r="Y124" s="64" t="e">
        <f ca="1">INDIRECT(CONCATENATE("'",General!$C$10,"[",General!$C$11,"]Input Summary'!",ADDRESS(ROW(W124),COLUMN(W124),4)))</f>
        <v>#REF!</v>
      </c>
    </row>
    <row r="125" spans="15:25" x14ac:dyDescent="0.25">
      <c r="O125" s="65"/>
      <c r="P125" s="65"/>
      <c r="Q125" s="65" t="e">
        <f ca="1">INDIRECT(CONCATENATE("'",General!$C$10,"[",General!$C$11,"]Input Summary'!",ADDRESS(ROW(A125),COLUMN(A125),4)))</f>
        <v>#REF!</v>
      </c>
      <c r="R125" s="64" t="e">
        <f ca="1">INDIRECT(CONCATENATE("'",General!$C$10,"[",General!$C$11,"]Input Summary'!",ADDRESS(ROW(B125),COLUMN(B125),4)))</f>
        <v>#REF!</v>
      </c>
      <c r="S125" s="64" t="e">
        <f ca="1">INDIRECT(CONCATENATE("'",General!$C$10,"[",General!$C$11,"]Input Summary'!",ADDRESS(ROW(Q125),COLUMN(Q125),4)))</f>
        <v>#REF!</v>
      </c>
      <c r="T125" s="64" t="e">
        <f ca="1">INDIRECT(CONCATENATE("'",General!$C$10,"[",General!$C$11,"]Input Summary'!",ADDRESS(ROW(R125),COLUMN(R125),4)))</f>
        <v>#REF!</v>
      </c>
      <c r="U125" s="64" t="e">
        <f ca="1">INDIRECT(CONCATENATE("'",General!$C$10,"[",General!$C$11,"]Input Summary'!",ADDRESS(ROW(S125),COLUMN(S125),4)))</f>
        <v>#REF!</v>
      </c>
      <c r="V125" s="64" t="e">
        <f ca="1">INDIRECT(CONCATENATE("'",General!$C$10,"[",General!$C$11,"]Input Summary'!",ADDRESS(ROW(T125),COLUMN(T125),4)))</f>
        <v>#REF!</v>
      </c>
      <c r="W125" s="64" t="e">
        <f ca="1">INDIRECT(CONCATENATE("'",General!$C$10,"[",General!$C$11,"]Input Summary'!",ADDRESS(ROW(U125),COLUMN(U125),4)))</f>
        <v>#REF!</v>
      </c>
      <c r="X125" s="64" t="e">
        <f ca="1">INDIRECT(CONCATENATE("'",General!$C$10,"[",General!$C$11,"]Input Summary'!",ADDRESS(ROW(V125),COLUMN(V125),4)))</f>
        <v>#REF!</v>
      </c>
      <c r="Y125" s="64" t="e">
        <f ca="1">INDIRECT(CONCATENATE("'",General!$C$10,"[",General!$C$11,"]Input Summary'!",ADDRESS(ROW(W125),COLUMN(W125),4)))</f>
        <v>#REF!</v>
      </c>
    </row>
    <row r="126" spans="15:25" x14ac:dyDescent="0.25">
      <c r="O126" s="65"/>
      <c r="P126" s="65"/>
      <c r="Q126" s="65" t="e">
        <f ca="1">INDIRECT(CONCATENATE("'",General!$C$10,"[",General!$C$11,"]Input Summary'!",ADDRESS(ROW(A126),COLUMN(A126),4)))</f>
        <v>#REF!</v>
      </c>
      <c r="R126" s="64" t="e">
        <f ca="1">INDIRECT(CONCATENATE("'",General!$C$10,"[",General!$C$11,"]Input Summary'!",ADDRESS(ROW(B126),COLUMN(B126),4)))</f>
        <v>#REF!</v>
      </c>
      <c r="S126" s="64" t="e">
        <f ca="1">INDIRECT(CONCATENATE("'",General!$C$10,"[",General!$C$11,"]Input Summary'!",ADDRESS(ROW(Q126),COLUMN(Q126),4)))</f>
        <v>#REF!</v>
      </c>
      <c r="T126" s="64" t="e">
        <f ca="1">INDIRECT(CONCATENATE("'",General!$C$10,"[",General!$C$11,"]Input Summary'!",ADDRESS(ROW(R126),COLUMN(R126),4)))</f>
        <v>#REF!</v>
      </c>
      <c r="U126" s="64" t="e">
        <f ca="1">INDIRECT(CONCATENATE("'",General!$C$10,"[",General!$C$11,"]Input Summary'!",ADDRESS(ROW(S126),COLUMN(S126),4)))</f>
        <v>#REF!</v>
      </c>
      <c r="V126" s="64" t="e">
        <f ca="1">INDIRECT(CONCATENATE("'",General!$C$10,"[",General!$C$11,"]Input Summary'!",ADDRESS(ROW(T126),COLUMN(T126),4)))</f>
        <v>#REF!</v>
      </c>
      <c r="W126" s="64" t="e">
        <f ca="1">INDIRECT(CONCATENATE("'",General!$C$10,"[",General!$C$11,"]Input Summary'!",ADDRESS(ROW(U126),COLUMN(U126),4)))</f>
        <v>#REF!</v>
      </c>
      <c r="X126" s="64" t="e">
        <f ca="1">INDIRECT(CONCATENATE("'",General!$C$10,"[",General!$C$11,"]Input Summary'!",ADDRESS(ROW(V126),COLUMN(V126),4)))</f>
        <v>#REF!</v>
      </c>
      <c r="Y126" s="64" t="e">
        <f ca="1">INDIRECT(CONCATENATE("'",General!$C$10,"[",General!$C$11,"]Input Summary'!",ADDRESS(ROW(W126),COLUMN(W126),4)))</f>
        <v>#REF!</v>
      </c>
    </row>
    <row r="127" spans="15:25" x14ac:dyDescent="0.25">
      <c r="O127" s="65"/>
      <c r="P127" s="65"/>
      <c r="Q127" s="65" t="e">
        <f ca="1">INDIRECT(CONCATENATE("'",General!$C$10,"[",General!$C$11,"]Input Summary'!",ADDRESS(ROW(A127),COLUMN(A127),4)))</f>
        <v>#REF!</v>
      </c>
      <c r="R127" s="64" t="e">
        <f ca="1">INDIRECT(CONCATENATE("'",General!$C$10,"[",General!$C$11,"]Input Summary'!",ADDRESS(ROW(B127),COLUMN(B127),4)))</f>
        <v>#REF!</v>
      </c>
      <c r="S127" s="64" t="e">
        <f ca="1">INDIRECT(CONCATENATE("'",General!$C$10,"[",General!$C$11,"]Input Summary'!",ADDRESS(ROW(Q127),COLUMN(Q127),4)))</f>
        <v>#REF!</v>
      </c>
      <c r="T127" s="64" t="e">
        <f ca="1">INDIRECT(CONCATENATE("'",General!$C$10,"[",General!$C$11,"]Input Summary'!",ADDRESS(ROW(R127),COLUMN(R127),4)))</f>
        <v>#REF!</v>
      </c>
      <c r="U127" s="64" t="e">
        <f ca="1">INDIRECT(CONCATENATE("'",General!$C$10,"[",General!$C$11,"]Input Summary'!",ADDRESS(ROW(S127),COLUMN(S127),4)))</f>
        <v>#REF!</v>
      </c>
      <c r="V127" s="64" t="e">
        <f ca="1">INDIRECT(CONCATENATE("'",General!$C$10,"[",General!$C$11,"]Input Summary'!",ADDRESS(ROW(T127),COLUMN(T127),4)))</f>
        <v>#REF!</v>
      </c>
      <c r="W127" s="64" t="e">
        <f ca="1">INDIRECT(CONCATENATE("'",General!$C$10,"[",General!$C$11,"]Input Summary'!",ADDRESS(ROW(U127),COLUMN(U127),4)))</f>
        <v>#REF!</v>
      </c>
      <c r="X127" s="64" t="e">
        <f ca="1">INDIRECT(CONCATENATE("'",General!$C$10,"[",General!$C$11,"]Input Summary'!",ADDRESS(ROW(V127),COLUMN(V127),4)))</f>
        <v>#REF!</v>
      </c>
      <c r="Y127" s="64" t="e">
        <f ca="1">INDIRECT(CONCATENATE("'",General!$C$10,"[",General!$C$11,"]Input Summary'!",ADDRESS(ROW(W127),COLUMN(W127),4)))</f>
        <v>#REF!</v>
      </c>
    </row>
    <row r="128" spans="15:25" x14ac:dyDescent="0.25">
      <c r="O128" s="65"/>
      <c r="P128" s="65"/>
      <c r="Q128" s="65" t="e">
        <f ca="1">INDIRECT(CONCATENATE("'",General!$C$10,"[",General!$C$11,"]Input Summary'!",ADDRESS(ROW(A128),COLUMN(A128),4)))</f>
        <v>#REF!</v>
      </c>
      <c r="R128" s="64" t="e">
        <f ca="1">INDIRECT(CONCATENATE("'",General!$C$10,"[",General!$C$11,"]Input Summary'!",ADDRESS(ROW(B128),COLUMN(B128),4)))</f>
        <v>#REF!</v>
      </c>
      <c r="S128" s="64" t="e">
        <f ca="1">INDIRECT(CONCATENATE("'",General!$C$10,"[",General!$C$11,"]Input Summary'!",ADDRESS(ROW(Q128),COLUMN(Q128),4)))</f>
        <v>#REF!</v>
      </c>
      <c r="T128" s="64" t="e">
        <f ca="1">INDIRECT(CONCATENATE("'",General!$C$10,"[",General!$C$11,"]Input Summary'!",ADDRESS(ROW(R128),COLUMN(R128),4)))</f>
        <v>#REF!</v>
      </c>
      <c r="U128" s="64" t="e">
        <f ca="1">INDIRECT(CONCATENATE("'",General!$C$10,"[",General!$C$11,"]Input Summary'!",ADDRESS(ROW(S128),COLUMN(S128),4)))</f>
        <v>#REF!</v>
      </c>
      <c r="V128" s="64" t="e">
        <f ca="1">INDIRECT(CONCATENATE("'",General!$C$10,"[",General!$C$11,"]Input Summary'!",ADDRESS(ROW(T128),COLUMN(T128),4)))</f>
        <v>#REF!</v>
      </c>
      <c r="W128" s="64" t="e">
        <f ca="1">INDIRECT(CONCATENATE("'",General!$C$10,"[",General!$C$11,"]Input Summary'!",ADDRESS(ROW(U128),COLUMN(U128),4)))</f>
        <v>#REF!</v>
      </c>
      <c r="X128" s="64" t="e">
        <f ca="1">INDIRECT(CONCATENATE("'",General!$C$10,"[",General!$C$11,"]Input Summary'!",ADDRESS(ROW(V128),COLUMN(V128),4)))</f>
        <v>#REF!</v>
      </c>
      <c r="Y128" s="64" t="e">
        <f ca="1">INDIRECT(CONCATENATE("'",General!$C$10,"[",General!$C$11,"]Input Summary'!",ADDRESS(ROW(W128),COLUMN(W128),4)))</f>
        <v>#REF!</v>
      </c>
    </row>
    <row r="129" spans="15:25" x14ac:dyDescent="0.25">
      <c r="O129" s="65"/>
      <c r="P129" s="65"/>
      <c r="Q129" s="65" t="e">
        <f ca="1">INDIRECT(CONCATENATE("'",General!$C$10,"[",General!$C$11,"]Input Summary'!",ADDRESS(ROW(A129),COLUMN(A129),4)))</f>
        <v>#REF!</v>
      </c>
      <c r="R129" s="64" t="e">
        <f ca="1">INDIRECT(CONCATENATE("'",General!$C$10,"[",General!$C$11,"]Input Summary'!",ADDRESS(ROW(B129),COLUMN(B129),4)))</f>
        <v>#REF!</v>
      </c>
      <c r="S129" s="64" t="e">
        <f ca="1">INDIRECT(CONCATENATE("'",General!$C$10,"[",General!$C$11,"]Input Summary'!",ADDRESS(ROW(Q129),COLUMN(Q129),4)))</f>
        <v>#REF!</v>
      </c>
      <c r="T129" s="64" t="e">
        <f ca="1">INDIRECT(CONCATENATE("'",General!$C$10,"[",General!$C$11,"]Input Summary'!",ADDRESS(ROW(R129),COLUMN(R129),4)))</f>
        <v>#REF!</v>
      </c>
      <c r="U129" s="64" t="e">
        <f ca="1">INDIRECT(CONCATENATE("'",General!$C$10,"[",General!$C$11,"]Input Summary'!",ADDRESS(ROW(S129),COLUMN(S129),4)))</f>
        <v>#REF!</v>
      </c>
      <c r="V129" s="64" t="e">
        <f ca="1">INDIRECT(CONCATENATE("'",General!$C$10,"[",General!$C$11,"]Input Summary'!",ADDRESS(ROW(T129),COLUMN(T129),4)))</f>
        <v>#REF!</v>
      </c>
      <c r="W129" s="64" t="e">
        <f ca="1">INDIRECT(CONCATENATE("'",General!$C$10,"[",General!$C$11,"]Input Summary'!",ADDRESS(ROW(U129),COLUMN(U129),4)))</f>
        <v>#REF!</v>
      </c>
      <c r="X129" s="64" t="e">
        <f ca="1">INDIRECT(CONCATENATE("'",General!$C$10,"[",General!$C$11,"]Input Summary'!",ADDRESS(ROW(V129),COLUMN(V129),4)))</f>
        <v>#REF!</v>
      </c>
      <c r="Y129" s="64" t="e">
        <f ca="1">INDIRECT(CONCATENATE("'",General!$C$10,"[",General!$C$11,"]Input Summary'!",ADDRESS(ROW(W129),COLUMN(W129),4)))</f>
        <v>#REF!</v>
      </c>
    </row>
    <row r="130" spans="15:25" x14ac:dyDescent="0.25">
      <c r="O130" s="65"/>
      <c r="P130" s="65"/>
      <c r="Q130" s="65" t="e">
        <f ca="1">INDIRECT(CONCATENATE("'",General!$C$10,"[",General!$C$11,"]Input Summary'!",ADDRESS(ROW(A130),COLUMN(A130),4)))</f>
        <v>#REF!</v>
      </c>
      <c r="R130" s="64" t="e">
        <f ca="1">INDIRECT(CONCATENATE("'",General!$C$10,"[",General!$C$11,"]Input Summary'!",ADDRESS(ROW(B130),COLUMN(B130),4)))</f>
        <v>#REF!</v>
      </c>
      <c r="S130" s="64" t="e">
        <f ca="1">INDIRECT(CONCATENATE("'",General!$C$10,"[",General!$C$11,"]Input Summary'!",ADDRESS(ROW(Q130),COLUMN(Q130),4)))</f>
        <v>#REF!</v>
      </c>
      <c r="T130" s="64" t="e">
        <f ca="1">INDIRECT(CONCATENATE("'",General!$C$10,"[",General!$C$11,"]Input Summary'!",ADDRESS(ROW(R130),COLUMN(R130),4)))</f>
        <v>#REF!</v>
      </c>
      <c r="U130" s="64" t="e">
        <f ca="1">INDIRECT(CONCATENATE("'",General!$C$10,"[",General!$C$11,"]Input Summary'!",ADDRESS(ROW(S130),COLUMN(S130),4)))</f>
        <v>#REF!</v>
      </c>
      <c r="V130" s="64" t="e">
        <f ca="1">INDIRECT(CONCATENATE("'",General!$C$10,"[",General!$C$11,"]Input Summary'!",ADDRESS(ROW(T130),COLUMN(T130),4)))</f>
        <v>#REF!</v>
      </c>
      <c r="W130" s="64" t="e">
        <f ca="1">INDIRECT(CONCATENATE("'",General!$C$10,"[",General!$C$11,"]Input Summary'!",ADDRESS(ROW(U130),COLUMN(U130),4)))</f>
        <v>#REF!</v>
      </c>
      <c r="X130" s="64" t="e">
        <f ca="1">INDIRECT(CONCATENATE("'",General!$C$10,"[",General!$C$11,"]Input Summary'!",ADDRESS(ROW(V130),COLUMN(V130),4)))</f>
        <v>#REF!</v>
      </c>
      <c r="Y130" s="64" t="e">
        <f ca="1">INDIRECT(CONCATENATE("'",General!$C$10,"[",General!$C$11,"]Input Summary'!",ADDRESS(ROW(W130),COLUMN(W130),4)))</f>
        <v>#REF!</v>
      </c>
    </row>
    <row r="131" spans="15:25" x14ac:dyDescent="0.25">
      <c r="O131" s="65"/>
      <c r="P131" s="65"/>
      <c r="Q131" s="65" t="e">
        <f ca="1">INDIRECT(CONCATENATE("'",General!$C$10,"[",General!$C$11,"]Input Summary'!",ADDRESS(ROW(A131),COLUMN(A131),4)))</f>
        <v>#REF!</v>
      </c>
      <c r="R131" s="64" t="e">
        <f ca="1">INDIRECT(CONCATENATE("'",General!$C$10,"[",General!$C$11,"]Input Summary'!",ADDRESS(ROW(B131),COLUMN(B131),4)))</f>
        <v>#REF!</v>
      </c>
      <c r="S131" s="64" t="e">
        <f ca="1">INDIRECT(CONCATENATE("'",General!$C$10,"[",General!$C$11,"]Input Summary'!",ADDRESS(ROW(Q131),COLUMN(Q131),4)))</f>
        <v>#REF!</v>
      </c>
      <c r="T131" s="64" t="e">
        <f ca="1">INDIRECT(CONCATENATE("'",General!$C$10,"[",General!$C$11,"]Input Summary'!",ADDRESS(ROW(R131),COLUMN(R131),4)))</f>
        <v>#REF!</v>
      </c>
      <c r="U131" s="64" t="e">
        <f ca="1">INDIRECT(CONCATENATE("'",General!$C$10,"[",General!$C$11,"]Input Summary'!",ADDRESS(ROW(S131),COLUMN(S131),4)))</f>
        <v>#REF!</v>
      </c>
      <c r="V131" s="64" t="e">
        <f ca="1">INDIRECT(CONCATENATE("'",General!$C$10,"[",General!$C$11,"]Input Summary'!",ADDRESS(ROW(T131),COLUMN(T131),4)))</f>
        <v>#REF!</v>
      </c>
      <c r="W131" s="64" t="e">
        <f ca="1">INDIRECT(CONCATENATE("'",General!$C$10,"[",General!$C$11,"]Input Summary'!",ADDRESS(ROW(U131),COLUMN(U131),4)))</f>
        <v>#REF!</v>
      </c>
      <c r="X131" s="64" t="e">
        <f ca="1">INDIRECT(CONCATENATE("'",General!$C$10,"[",General!$C$11,"]Input Summary'!",ADDRESS(ROW(V131),COLUMN(V131),4)))</f>
        <v>#REF!</v>
      </c>
      <c r="Y131" s="64" t="e">
        <f ca="1">INDIRECT(CONCATENATE("'",General!$C$10,"[",General!$C$11,"]Input Summary'!",ADDRESS(ROW(W131),COLUMN(W131),4)))</f>
        <v>#REF!</v>
      </c>
    </row>
    <row r="132" spans="15:25" x14ac:dyDescent="0.25">
      <c r="O132" s="65"/>
      <c r="P132" s="65"/>
      <c r="Q132" s="65" t="e">
        <f ca="1">INDIRECT(CONCATENATE("'",General!$C$10,"[",General!$C$11,"]Input Summary'!",ADDRESS(ROW(A132),COLUMN(A132),4)))</f>
        <v>#REF!</v>
      </c>
      <c r="R132" s="64" t="e">
        <f ca="1">INDIRECT(CONCATENATE("'",General!$C$10,"[",General!$C$11,"]Input Summary'!",ADDRESS(ROW(B132),COLUMN(B132),4)))</f>
        <v>#REF!</v>
      </c>
      <c r="S132" s="64" t="e">
        <f ca="1">INDIRECT(CONCATENATE("'",General!$C$10,"[",General!$C$11,"]Input Summary'!",ADDRESS(ROW(Q132),COLUMN(Q132),4)))</f>
        <v>#REF!</v>
      </c>
      <c r="T132" s="64" t="e">
        <f ca="1">INDIRECT(CONCATENATE("'",General!$C$10,"[",General!$C$11,"]Input Summary'!",ADDRESS(ROW(R132),COLUMN(R132),4)))</f>
        <v>#REF!</v>
      </c>
      <c r="U132" s="64" t="e">
        <f ca="1">INDIRECT(CONCATENATE("'",General!$C$10,"[",General!$C$11,"]Input Summary'!",ADDRESS(ROW(S132),COLUMN(S132),4)))</f>
        <v>#REF!</v>
      </c>
      <c r="V132" s="64" t="e">
        <f ca="1">INDIRECT(CONCATENATE("'",General!$C$10,"[",General!$C$11,"]Input Summary'!",ADDRESS(ROW(T132),COLUMN(T132),4)))</f>
        <v>#REF!</v>
      </c>
      <c r="W132" s="64" t="e">
        <f ca="1">INDIRECT(CONCATENATE("'",General!$C$10,"[",General!$C$11,"]Input Summary'!",ADDRESS(ROW(U132),COLUMN(U132),4)))</f>
        <v>#REF!</v>
      </c>
      <c r="X132" s="64" t="e">
        <f ca="1">INDIRECT(CONCATENATE("'",General!$C$10,"[",General!$C$11,"]Input Summary'!",ADDRESS(ROW(V132),COLUMN(V132),4)))</f>
        <v>#REF!</v>
      </c>
      <c r="Y132" s="64" t="e">
        <f ca="1">INDIRECT(CONCATENATE("'",General!$C$10,"[",General!$C$11,"]Input Summary'!",ADDRESS(ROW(W132),COLUMN(W132),4)))</f>
        <v>#REF!</v>
      </c>
    </row>
    <row r="133" spans="15:25" x14ac:dyDescent="0.25">
      <c r="O133" s="65"/>
      <c r="P133" s="65"/>
      <c r="Q133" s="65" t="e">
        <f ca="1">INDIRECT(CONCATENATE("'",General!$C$10,"[",General!$C$11,"]Input Summary'!",ADDRESS(ROW(A133),COLUMN(A133),4)))</f>
        <v>#REF!</v>
      </c>
      <c r="R133" s="64" t="e">
        <f ca="1">INDIRECT(CONCATENATE("'",General!$C$10,"[",General!$C$11,"]Input Summary'!",ADDRESS(ROW(B133),COLUMN(B133),4)))</f>
        <v>#REF!</v>
      </c>
      <c r="S133" s="64" t="e">
        <f ca="1">INDIRECT(CONCATENATE("'",General!$C$10,"[",General!$C$11,"]Input Summary'!",ADDRESS(ROW(Q133),COLUMN(Q133),4)))</f>
        <v>#REF!</v>
      </c>
      <c r="T133" s="64" t="e">
        <f ca="1">INDIRECT(CONCATENATE("'",General!$C$10,"[",General!$C$11,"]Input Summary'!",ADDRESS(ROW(R133),COLUMN(R133),4)))</f>
        <v>#REF!</v>
      </c>
      <c r="U133" s="64" t="e">
        <f ca="1">INDIRECT(CONCATENATE("'",General!$C$10,"[",General!$C$11,"]Input Summary'!",ADDRESS(ROW(S133),COLUMN(S133),4)))</f>
        <v>#REF!</v>
      </c>
      <c r="V133" s="64" t="e">
        <f ca="1">INDIRECT(CONCATENATE("'",General!$C$10,"[",General!$C$11,"]Input Summary'!",ADDRESS(ROW(T133),COLUMN(T133),4)))</f>
        <v>#REF!</v>
      </c>
      <c r="W133" s="64" t="e">
        <f ca="1">INDIRECT(CONCATENATE("'",General!$C$10,"[",General!$C$11,"]Input Summary'!",ADDRESS(ROW(U133),COLUMN(U133),4)))</f>
        <v>#REF!</v>
      </c>
      <c r="X133" s="64" t="e">
        <f ca="1">INDIRECT(CONCATENATE("'",General!$C$10,"[",General!$C$11,"]Input Summary'!",ADDRESS(ROW(V133),COLUMN(V133),4)))</f>
        <v>#REF!</v>
      </c>
      <c r="Y133" s="64" t="e">
        <f ca="1">INDIRECT(CONCATENATE("'",General!$C$10,"[",General!$C$11,"]Input Summary'!",ADDRESS(ROW(W133),COLUMN(W133),4)))</f>
        <v>#REF!</v>
      </c>
    </row>
    <row r="134" spans="15:25" x14ac:dyDescent="0.25">
      <c r="O134" s="65"/>
      <c r="P134" s="65"/>
      <c r="Q134" s="65" t="e">
        <f ca="1">INDIRECT(CONCATENATE("'",General!$C$10,"[",General!$C$11,"]Input Summary'!",ADDRESS(ROW(A134),COLUMN(A134),4)))</f>
        <v>#REF!</v>
      </c>
      <c r="R134" s="64" t="e">
        <f ca="1">INDIRECT(CONCATENATE("'",General!$C$10,"[",General!$C$11,"]Input Summary'!",ADDRESS(ROW(B134),COLUMN(B134),4)))</f>
        <v>#REF!</v>
      </c>
      <c r="S134" s="64" t="e">
        <f ca="1">INDIRECT(CONCATENATE("'",General!$C$10,"[",General!$C$11,"]Input Summary'!",ADDRESS(ROW(Q134),COLUMN(Q134),4)))</f>
        <v>#REF!</v>
      </c>
      <c r="T134" s="64" t="e">
        <f ca="1">INDIRECT(CONCATENATE("'",General!$C$10,"[",General!$C$11,"]Input Summary'!",ADDRESS(ROW(R134),COLUMN(R134),4)))</f>
        <v>#REF!</v>
      </c>
      <c r="U134" s="64" t="e">
        <f ca="1">INDIRECT(CONCATENATE("'",General!$C$10,"[",General!$C$11,"]Input Summary'!",ADDRESS(ROW(S134),COLUMN(S134),4)))</f>
        <v>#REF!</v>
      </c>
      <c r="V134" s="64" t="e">
        <f ca="1">INDIRECT(CONCATENATE("'",General!$C$10,"[",General!$C$11,"]Input Summary'!",ADDRESS(ROW(T134),COLUMN(T134),4)))</f>
        <v>#REF!</v>
      </c>
      <c r="W134" s="64" t="e">
        <f ca="1">INDIRECT(CONCATENATE("'",General!$C$10,"[",General!$C$11,"]Input Summary'!",ADDRESS(ROW(U134),COLUMN(U134),4)))</f>
        <v>#REF!</v>
      </c>
      <c r="X134" s="64" t="e">
        <f ca="1">INDIRECT(CONCATENATE("'",General!$C$10,"[",General!$C$11,"]Input Summary'!",ADDRESS(ROW(V134),COLUMN(V134),4)))</f>
        <v>#REF!</v>
      </c>
      <c r="Y134" s="64" t="e">
        <f ca="1">INDIRECT(CONCATENATE("'",General!$C$10,"[",General!$C$11,"]Input Summary'!",ADDRESS(ROW(W134),COLUMN(W134),4)))</f>
        <v>#REF!</v>
      </c>
    </row>
    <row r="135" spans="15:25" x14ac:dyDescent="0.25">
      <c r="O135" s="65"/>
      <c r="P135" s="65"/>
      <c r="Q135" s="65" t="e">
        <f ca="1">INDIRECT(CONCATENATE("'",General!$C$10,"[",General!$C$11,"]Input Summary'!",ADDRESS(ROW(A135),COLUMN(A135),4)))</f>
        <v>#REF!</v>
      </c>
      <c r="R135" s="64" t="e">
        <f ca="1">INDIRECT(CONCATENATE("'",General!$C$10,"[",General!$C$11,"]Input Summary'!",ADDRESS(ROW(B135),COLUMN(B135),4)))</f>
        <v>#REF!</v>
      </c>
      <c r="S135" s="64" t="e">
        <f ca="1">INDIRECT(CONCATENATE("'",General!$C$10,"[",General!$C$11,"]Input Summary'!",ADDRESS(ROW(Q135),COLUMN(Q135),4)))</f>
        <v>#REF!</v>
      </c>
      <c r="T135" s="64" t="e">
        <f ca="1">INDIRECT(CONCATENATE("'",General!$C$10,"[",General!$C$11,"]Input Summary'!",ADDRESS(ROW(R135),COLUMN(R135),4)))</f>
        <v>#REF!</v>
      </c>
      <c r="U135" s="64" t="e">
        <f ca="1">INDIRECT(CONCATENATE("'",General!$C$10,"[",General!$C$11,"]Input Summary'!",ADDRESS(ROW(S135),COLUMN(S135),4)))</f>
        <v>#REF!</v>
      </c>
      <c r="V135" s="64" t="e">
        <f ca="1">INDIRECT(CONCATENATE("'",General!$C$10,"[",General!$C$11,"]Input Summary'!",ADDRESS(ROW(T135),COLUMN(T135),4)))</f>
        <v>#REF!</v>
      </c>
      <c r="W135" s="64" t="e">
        <f ca="1">INDIRECT(CONCATENATE("'",General!$C$10,"[",General!$C$11,"]Input Summary'!",ADDRESS(ROW(U135),COLUMN(U135),4)))</f>
        <v>#REF!</v>
      </c>
      <c r="X135" s="64" t="e">
        <f ca="1">INDIRECT(CONCATENATE("'",General!$C$10,"[",General!$C$11,"]Input Summary'!",ADDRESS(ROW(V135),COLUMN(V135),4)))</f>
        <v>#REF!</v>
      </c>
      <c r="Y135" s="64" t="e">
        <f ca="1">INDIRECT(CONCATENATE("'",General!$C$10,"[",General!$C$11,"]Input Summary'!",ADDRESS(ROW(W135),COLUMN(W135),4)))</f>
        <v>#REF!</v>
      </c>
    </row>
    <row r="136" spans="15:25" x14ac:dyDescent="0.25">
      <c r="O136" s="65"/>
      <c r="P136" s="65"/>
      <c r="Q136" s="65" t="e">
        <f ca="1">INDIRECT(CONCATENATE("'",General!$C$10,"[",General!$C$11,"]Input Summary'!",ADDRESS(ROW(A136),COLUMN(A136),4)))</f>
        <v>#REF!</v>
      </c>
      <c r="R136" s="64" t="e">
        <f ca="1">INDIRECT(CONCATENATE("'",General!$C$10,"[",General!$C$11,"]Input Summary'!",ADDRESS(ROW(B136),COLUMN(B136),4)))</f>
        <v>#REF!</v>
      </c>
      <c r="S136" s="64" t="e">
        <f ca="1">INDIRECT(CONCATENATE("'",General!$C$10,"[",General!$C$11,"]Input Summary'!",ADDRESS(ROW(Q136),COLUMN(Q136),4)))</f>
        <v>#REF!</v>
      </c>
      <c r="T136" s="64" t="e">
        <f ca="1">INDIRECT(CONCATENATE("'",General!$C$10,"[",General!$C$11,"]Input Summary'!",ADDRESS(ROW(R136),COLUMN(R136),4)))</f>
        <v>#REF!</v>
      </c>
      <c r="U136" s="64" t="e">
        <f ca="1">INDIRECT(CONCATENATE("'",General!$C$10,"[",General!$C$11,"]Input Summary'!",ADDRESS(ROW(S136),COLUMN(S136),4)))</f>
        <v>#REF!</v>
      </c>
      <c r="V136" s="64" t="e">
        <f ca="1">INDIRECT(CONCATENATE("'",General!$C$10,"[",General!$C$11,"]Input Summary'!",ADDRESS(ROW(T136),COLUMN(T136),4)))</f>
        <v>#REF!</v>
      </c>
      <c r="W136" s="64" t="e">
        <f ca="1">INDIRECT(CONCATENATE("'",General!$C$10,"[",General!$C$11,"]Input Summary'!",ADDRESS(ROW(U136),COLUMN(U136),4)))</f>
        <v>#REF!</v>
      </c>
      <c r="X136" s="64" t="e">
        <f ca="1">INDIRECT(CONCATENATE("'",General!$C$10,"[",General!$C$11,"]Input Summary'!",ADDRESS(ROW(V136),COLUMN(V136),4)))</f>
        <v>#REF!</v>
      </c>
      <c r="Y136" s="64" t="e">
        <f ca="1">INDIRECT(CONCATENATE("'",General!$C$10,"[",General!$C$11,"]Input Summary'!",ADDRESS(ROW(W136),COLUMN(W136),4)))</f>
        <v>#REF!</v>
      </c>
    </row>
    <row r="137" spans="15:25" x14ac:dyDescent="0.25">
      <c r="O137" s="65"/>
      <c r="P137" s="65"/>
      <c r="Q137" s="65" t="e">
        <f ca="1">INDIRECT(CONCATENATE("'",General!$C$10,"[",General!$C$11,"]Input Summary'!",ADDRESS(ROW(A137),COLUMN(A137),4)))</f>
        <v>#REF!</v>
      </c>
      <c r="R137" s="64" t="e">
        <f ca="1">INDIRECT(CONCATENATE("'",General!$C$10,"[",General!$C$11,"]Input Summary'!",ADDRESS(ROW(B137),COLUMN(B137),4)))</f>
        <v>#REF!</v>
      </c>
      <c r="S137" s="64" t="e">
        <f ca="1">INDIRECT(CONCATENATE("'",General!$C$10,"[",General!$C$11,"]Input Summary'!",ADDRESS(ROW(Q137),COLUMN(Q137),4)))</f>
        <v>#REF!</v>
      </c>
      <c r="T137" s="64" t="e">
        <f ca="1">INDIRECT(CONCATENATE("'",General!$C$10,"[",General!$C$11,"]Input Summary'!",ADDRESS(ROW(R137),COLUMN(R137),4)))</f>
        <v>#REF!</v>
      </c>
      <c r="U137" s="64" t="e">
        <f ca="1">INDIRECT(CONCATENATE("'",General!$C$10,"[",General!$C$11,"]Input Summary'!",ADDRESS(ROW(S137),COLUMN(S137),4)))</f>
        <v>#REF!</v>
      </c>
      <c r="V137" s="64" t="e">
        <f ca="1">INDIRECT(CONCATENATE("'",General!$C$10,"[",General!$C$11,"]Input Summary'!",ADDRESS(ROW(T137),COLUMN(T137),4)))</f>
        <v>#REF!</v>
      </c>
      <c r="W137" s="64" t="e">
        <f ca="1">INDIRECT(CONCATENATE("'",General!$C$10,"[",General!$C$11,"]Input Summary'!",ADDRESS(ROW(U137),COLUMN(U137),4)))</f>
        <v>#REF!</v>
      </c>
      <c r="X137" s="64" t="e">
        <f ca="1">INDIRECT(CONCATENATE("'",General!$C$10,"[",General!$C$11,"]Input Summary'!",ADDRESS(ROW(V137),COLUMN(V137),4)))</f>
        <v>#REF!</v>
      </c>
      <c r="Y137" s="64" t="e">
        <f ca="1">INDIRECT(CONCATENATE("'",General!$C$10,"[",General!$C$11,"]Input Summary'!",ADDRESS(ROW(W137),COLUMN(W137),4)))</f>
        <v>#REF!</v>
      </c>
    </row>
    <row r="138" spans="15:25" x14ac:dyDescent="0.25">
      <c r="O138" s="65"/>
      <c r="P138" s="65"/>
      <c r="Q138" s="65" t="e">
        <f ca="1">INDIRECT(CONCATENATE("'",General!$C$10,"[",General!$C$11,"]Input Summary'!",ADDRESS(ROW(A138),COLUMN(A138),4)))</f>
        <v>#REF!</v>
      </c>
      <c r="R138" s="64" t="e">
        <f ca="1">INDIRECT(CONCATENATE("'",General!$C$10,"[",General!$C$11,"]Input Summary'!",ADDRESS(ROW(B138),COLUMN(B138),4)))</f>
        <v>#REF!</v>
      </c>
      <c r="S138" s="64" t="e">
        <f ca="1">INDIRECT(CONCATENATE("'",General!$C$10,"[",General!$C$11,"]Input Summary'!",ADDRESS(ROW(Q138),COLUMN(Q138),4)))</f>
        <v>#REF!</v>
      </c>
      <c r="T138" s="64" t="e">
        <f ca="1">INDIRECT(CONCATENATE("'",General!$C$10,"[",General!$C$11,"]Input Summary'!",ADDRESS(ROW(R138),COLUMN(R138),4)))</f>
        <v>#REF!</v>
      </c>
      <c r="U138" s="64" t="e">
        <f ca="1">INDIRECT(CONCATENATE("'",General!$C$10,"[",General!$C$11,"]Input Summary'!",ADDRESS(ROW(S138),COLUMN(S138),4)))</f>
        <v>#REF!</v>
      </c>
      <c r="V138" s="64" t="e">
        <f ca="1">INDIRECT(CONCATENATE("'",General!$C$10,"[",General!$C$11,"]Input Summary'!",ADDRESS(ROW(T138),COLUMN(T138),4)))</f>
        <v>#REF!</v>
      </c>
      <c r="W138" s="64" t="e">
        <f ca="1">INDIRECT(CONCATENATE("'",General!$C$10,"[",General!$C$11,"]Input Summary'!",ADDRESS(ROW(U138),COLUMN(U138),4)))</f>
        <v>#REF!</v>
      </c>
      <c r="X138" s="64" t="e">
        <f ca="1">INDIRECT(CONCATENATE("'",General!$C$10,"[",General!$C$11,"]Input Summary'!",ADDRESS(ROW(V138),COLUMN(V138),4)))</f>
        <v>#REF!</v>
      </c>
      <c r="Y138" s="64" t="e">
        <f ca="1">INDIRECT(CONCATENATE("'",General!$C$10,"[",General!$C$11,"]Input Summary'!",ADDRESS(ROW(W138),COLUMN(W138),4)))</f>
        <v>#REF!</v>
      </c>
    </row>
    <row r="139" spans="15:25" x14ac:dyDescent="0.25">
      <c r="O139" s="65"/>
      <c r="P139" s="65"/>
      <c r="Q139" s="65" t="e">
        <f ca="1">INDIRECT(CONCATENATE("'",General!$C$10,"[",General!$C$11,"]Input Summary'!",ADDRESS(ROW(A139),COLUMN(A139),4)))</f>
        <v>#REF!</v>
      </c>
      <c r="R139" s="64" t="e">
        <f ca="1">INDIRECT(CONCATENATE("'",General!$C$10,"[",General!$C$11,"]Input Summary'!",ADDRESS(ROW(B139),COLUMN(B139),4)))</f>
        <v>#REF!</v>
      </c>
      <c r="S139" s="64" t="e">
        <f ca="1">INDIRECT(CONCATENATE("'",General!$C$10,"[",General!$C$11,"]Input Summary'!",ADDRESS(ROW(Q139),COLUMN(Q139),4)))</f>
        <v>#REF!</v>
      </c>
      <c r="T139" s="64" t="e">
        <f ca="1">INDIRECT(CONCATENATE("'",General!$C$10,"[",General!$C$11,"]Input Summary'!",ADDRESS(ROW(R139),COLUMN(R139),4)))</f>
        <v>#REF!</v>
      </c>
      <c r="U139" s="64" t="e">
        <f ca="1">INDIRECT(CONCATENATE("'",General!$C$10,"[",General!$C$11,"]Input Summary'!",ADDRESS(ROW(S139),COLUMN(S139),4)))</f>
        <v>#REF!</v>
      </c>
      <c r="V139" s="64" t="e">
        <f ca="1">INDIRECT(CONCATENATE("'",General!$C$10,"[",General!$C$11,"]Input Summary'!",ADDRESS(ROW(T139),COLUMN(T139),4)))</f>
        <v>#REF!</v>
      </c>
      <c r="W139" s="64" t="e">
        <f ca="1">INDIRECT(CONCATENATE("'",General!$C$10,"[",General!$C$11,"]Input Summary'!",ADDRESS(ROW(U139),COLUMN(U139),4)))</f>
        <v>#REF!</v>
      </c>
      <c r="X139" s="64" t="e">
        <f ca="1">INDIRECT(CONCATENATE("'",General!$C$10,"[",General!$C$11,"]Input Summary'!",ADDRESS(ROW(V139),COLUMN(V139),4)))</f>
        <v>#REF!</v>
      </c>
      <c r="Y139" s="64" t="e">
        <f ca="1">INDIRECT(CONCATENATE("'",General!$C$10,"[",General!$C$11,"]Input Summary'!",ADDRESS(ROW(W139),COLUMN(W139),4)))</f>
        <v>#REF!</v>
      </c>
    </row>
    <row r="140" spans="15:25" x14ac:dyDescent="0.25">
      <c r="O140" s="65"/>
      <c r="P140" s="65"/>
      <c r="Q140" s="65" t="e">
        <f ca="1">INDIRECT(CONCATENATE("'",General!$C$10,"[",General!$C$11,"]Input Summary'!",ADDRESS(ROW(A140),COLUMN(A140),4)))</f>
        <v>#REF!</v>
      </c>
      <c r="R140" s="64" t="e">
        <f ca="1">INDIRECT(CONCATENATE("'",General!$C$10,"[",General!$C$11,"]Input Summary'!",ADDRESS(ROW(B140),COLUMN(B140),4)))</f>
        <v>#REF!</v>
      </c>
      <c r="S140" s="64" t="e">
        <f ca="1">INDIRECT(CONCATENATE("'",General!$C$10,"[",General!$C$11,"]Input Summary'!",ADDRESS(ROW(Q140),COLUMN(Q140),4)))</f>
        <v>#REF!</v>
      </c>
      <c r="T140" s="64" t="e">
        <f ca="1">INDIRECT(CONCATENATE("'",General!$C$10,"[",General!$C$11,"]Input Summary'!",ADDRESS(ROW(R140),COLUMN(R140),4)))</f>
        <v>#REF!</v>
      </c>
      <c r="U140" s="64" t="e">
        <f ca="1">INDIRECT(CONCATENATE("'",General!$C$10,"[",General!$C$11,"]Input Summary'!",ADDRESS(ROW(S140),COLUMN(S140),4)))</f>
        <v>#REF!</v>
      </c>
      <c r="V140" s="64" t="e">
        <f ca="1">INDIRECT(CONCATENATE("'",General!$C$10,"[",General!$C$11,"]Input Summary'!",ADDRESS(ROW(T140),COLUMN(T140),4)))</f>
        <v>#REF!</v>
      </c>
      <c r="W140" s="64" t="e">
        <f ca="1">INDIRECT(CONCATENATE("'",General!$C$10,"[",General!$C$11,"]Input Summary'!",ADDRESS(ROW(U140),COLUMN(U140),4)))</f>
        <v>#REF!</v>
      </c>
      <c r="X140" s="64" t="e">
        <f ca="1">INDIRECT(CONCATENATE("'",General!$C$10,"[",General!$C$11,"]Input Summary'!",ADDRESS(ROW(V140),COLUMN(V140),4)))</f>
        <v>#REF!</v>
      </c>
      <c r="Y140" s="64" t="e">
        <f ca="1">INDIRECT(CONCATENATE("'",General!$C$10,"[",General!$C$11,"]Input Summary'!",ADDRESS(ROW(W140),COLUMN(W140),4)))</f>
        <v>#REF!</v>
      </c>
    </row>
    <row r="141" spans="15:25" x14ac:dyDescent="0.25">
      <c r="O141" s="65"/>
      <c r="P141" s="65"/>
      <c r="Q141" s="65" t="e">
        <f ca="1">INDIRECT(CONCATENATE("'",General!$C$10,"[",General!$C$11,"]Input Summary'!",ADDRESS(ROW(A141),COLUMN(A141),4)))</f>
        <v>#REF!</v>
      </c>
      <c r="R141" s="64" t="e">
        <f ca="1">INDIRECT(CONCATENATE("'",General!$C$10,"[",General!$C$11,"]Input Summary'!",ADDRESS(ROW(B141),COLUMN(B141),4)))</f>
        <v>#REF!</v>
      </c>
      <c r="S141" s="64" t="e">
        <f ca="1">INDIRECT(CONCATENATE("'",General!$C$10,"[",General!$C$11,"]Input Summary'!",ADDRESS(ROW(Q141),COLUMN(Q141),4)))</f>
        <v>#REF!</v>
      </c>
      <c r="T141" s="64" t="e">
        <f ca="1">INDIRECT(CONCATENATE("'",General!$C$10,"[",General!$C$11,"]Input Summary'!",ADDRESS(ROW(R141),COLUMN(R141),4)))</f>
        <v>#REF!</v>
      </c>
      <c r="U141" s="64" t="e">
        <f ca="1">INDIRECT(CONCATENATE("'",General!$C$10,"[",General!$C$11,"]Input Summary'!",ADDRESS(ROW(S141),COLUMN(S141),4)))</f>
        <v>#REF!</v>
      </c>
      <c r="V141" s="64" t="e">
        <f ca="1">INDIRECT(CONCATENATE("'",General!$C$10,"[",General!$C$11,"]Input Summary'!",ADDRESS(ROW(T141),COLUMN(T141),4)))</f>
        <v>#REF!</v>
      </c>
      <c r="W141" s="64" t="e">
        <f ca="1">INDIRECT(CONCATENATE("'",General!$C$10,"[",General!$C$11,"]Input Summary'!",ADDRESS(ROW(U141),COLUMN(U141),4)))</f>
        <v>#REF!</v>
      </c>
      <c r="X141" s="64" t="e">
        <f ca="1">INDIRECT(CONCATENATE("'",General!$C$10,"[",General!$C$11,"]Input Summary'!",ADDRESS(ROW(V141),COLUMN(V141),4)))</f>
        <v>#REF!</v>
      </c>
      <c r="Y141" s="64" t="e">
        <f ca="1">INDIRECT(CONCATENATE("'",General!$C$10,"[",General!$C$11,"]Input Summary'!",ADDRESS(ROW(W141),COLUMN(W141),4)))</f>
        <v>#REF!</v>
      </c>
    </row>
    <row r="142" spans="15:25" x14ac:dyDescent="0.25">
      <c r="O142" s="65"/>
      <c r="P142" s="65"/>
      <c r="Q142" s="65" t="e">
        <f ca="1">INDIRECT(CONCATENATE("'",General!$C$10,"[",General!$C$11,"]Input Summary'!",ADDRESS(ROW(A142),COLUMN(A142),4)))</f>
        <v>#REF!</v>
      </c>
      <c r="R142" s="64" t="e">
        <f ca="1">INDIRECT(CONCATENATE("'",General!$C$10,"[",General!$C$11,"]Input Summary'!",ADDRESS(ROW(B142),COLUMN(B142),4)))</f>
        <v>#REF!</v>
      </c>
      <c r="S142" s="64" t="e">
        <f ca="1">INDIRECT(CONCATENATE("'",General!$C$10,"[",General!$C$11,"]Input Summary'!",ADDRESS(ROW(Q142),COLUMN(Q142),4)))</f>
        <v>#REF!</v>
      </c>
      <c r="T142" s="64" t="e">
        <f ca="1">INDIRECT(CONCATENATE("'",General!$C$10,"[",General!$C$11,"]Input Summary'!",ADDRESS(ROW(R142),COLUMN(R142),4)))</f>
        <v>#REF!</v>
      </c>
      <c r="U142" s="64" t="e">
        <f ca="1">INDIRECT(CONCATENATE("'",General!$C$10,"[",General!$C$11,"]Input Summary'!",ADDRESS(ROW(S142),COLUMN(S142),4)))</f>
        <v>#REF!</v>
      </c>
      <c r="V142" s="64" t="e">
        <f ca="1">INDIRECT(CONCATENATE("'",General!$C$10,"[",General!$C$11,"]Input Summary'!",ADDRESS(ROW(T142),COLUMN(T142),4)))</f>
        <v>#REF!</v>
      </c>
      <c r="W142" s="64" t="e">
        <f ca="1">INDIRECT(CONCATENATE("'",General!$C$10,"[",General!$C$11,"]Input Summary'!",ADDRESS(ROW(U142),COLUMN(U142),4)))</f>
        <v>#REF!</v>
      </c>
      <c r="X142" s="64" t="e">
        <f ca="1">INDIRECT(CONCATENATE("'",General!$C$10,"[",General!$C$11,"]Input Summary'!",ADDRESS(ROW(V142),COLUMN(V142),4)))</f>
        <v>#REF!</v>
      </c>
      <c r="Y142" s="64" t="e">
        <f ca="1">INDIRECT(CONCATENATE("'",General!$C$10,"[",General!$C$11,"]Input Summary'!",ADDRESS(ROW(W142),COLUMN(W142),4)))</f>
        <v>#REF!</v>
      </c>
    </row>
    <row r="143" spans="15:25" x14ac:dyDescent="0.25">
      <c r="O143" s="65"/>
      <c r="P143" s="65"/>
      <c r="Q143" s="65" t="e">
        <f ca="1">INDIRECT(CONCATENATE("'",General!$C$10,"[",General!$C$11,"]Input Summary'!",ADDRESS(ROW(A143),COLUMN(A143),4)))</f>
        <v>#REF!</v>
      </c>
      <c r="R143" s="64" t="e">
        <f ca="1">INDIRECT(CONCATENATE("'",General!$C$10,"[",General!$C$11,"]Input Summary'!",ADDRESS(ROW(B143),COLUMN(B143),4)))</f>
        <v>#REF!</v>
      </c>
      <c r="S143" s="64" t="e">
        <f ca="1">INDIRECT(CONCATENATE("'",General!$C$10,"[",General!$C$11,"]Input Summary'!",ADDRESS(ROW(Q143),COLUMN(Q143),4)))</f>
        <v>#REF!</v>
      </c>
      <c r="T143" s="64" t="e">
        <f ca="1">INDIRECT(CONCATENATE("'",General!$C$10,"[",General!$C$11,"]Input Summary'!",ADDRESS(ROW(R143),COLUMN(R143),4)))</f>
        <v>#REF!</v>
      </c>
      <c r="U143" s="64" t="e">
        <f ca="1">INDIRECT(CONCATENATE("'",General!$C$10,"[",General!$C$11,"]Input Summary'!",ADDRESS(ROW(S143),COLUMN(S143),4)))</f>
        <v>#REF!</v>
      </c>
      <c r="V143" s="64" t="e">
        <f ca="1">INDIRECT(CONCATENATE("'",General!$C$10,"[",General!$C$11,"]Input Summary'!",ADDRESS(ROW(T143),COLUMN(T143),4)))</f>
        <v>#REF!</v>
      </c>
      <c r="W143" s="64" t="e">
        <f ca="1">INDIRECT(CONCATENATE("'",General!$C$10,"[",General!$C$11,"]Input Summary'!",ADDRESS(ROW(U143),COLUMN(U143),4)))</f>
        <v>#REF!</v>
      </c>
      <c r="X143" s="64" t="e">
        <f ca="1">INDIRECT(CONCATENATE("'",General!$C$10,"[",General!$C$11,"]Input Summary'!",ADDRESS(ROW(V143),COLUMN(V143),4)))</f>
        <v>#REF!</v>
      </c>
      <c r="Y143" s="64" t="e">
        <f ca="1">INDIRECT(CONCATENATE("'",General!$C$10,"[",General!$C$11,"]Input Summary'!",ADDRESS(ROW(W143),COLUMN(W143),4)))</f>
        <v>#REF!</v>
      </c>
    </row>
    <row r="144" spans="15:25" x14ac:dyDescent="0.25">
      <c r="O144" s="65"/>
      <c r="P144" s="65"/>
      <c r="Q144" s="65" t="e">
        <f ca="1">INDIRECT(CONCATENATE("'",General!$C$10,"[",General!$C$11,"]Input Summary'!",ADDRESS(ROW(A144),COLUMN(A144),4)))</f>
        <v>#REF!</v>
      </c>
      <c r="R144" s="64" t="e">
        <f ca="1">INDIRECT(CONCATENATE("'",General!$C$10,"[",General!$C$11,"]Input Summary'!",ADDRESS(ROW(B144),COLUMN(B144),4)))</f>
        <v>#REF!</v>
      </c>
      <c r="S144" s="64" t="e">
        <f ca="1">INDIRECT(CONCATENATE("'",General!$C$10,"[",General!$C$11,"]Input Summary'!",ADDRESS(ROW(Q144),COLUMN(Q144),4)))</f>
        <v>#REF!</v>
      </c>
      <c r="T144" s="64" t="e">
        <f ca="1">INDIRECT(CONCATENATE("'",General!$C$10,"[",General!$C$11,"]Input Summary'!",ADDRESS(ROW(R144),COLUMN(R144),4)))</f>
        <v>#REF!</v>
      </c>
      <c r="U144" s="64" t="e">
        <f ca="1">INDIRECT(CONCATENATE("'",General!$C$10,"[",General!$C$11,"]Input Summary'!",ADDRESS(ROW(S144),COLUMN(S144),4)))</f>
        <v>#REF!</v>
      </c>
      <c r="V144" s="64" t="e">
        <f ca="1">INDIRECT(CONCATENATE("'",General!$C$10,"[",General!$C$11,"]Input Summary'!",ADDRESS(ROW(T144),COLUMN(T144),4)))</f>
        <v>#REF!</v>
      </c>
      <c r="W144" s="64" t="e">
        <f ca="1">INDIRECT(CONCATENATE("'",General!$C$10,"[",General!$C$11,"]Input Summary'!",ADDRESS(ROW(U144),COLUMN(U144),4)))</f>
        <v>#REF!</v>
      </c>
      <c r="X144" s="64" t="e">
        <f ca="1">INDIRECT(CONCATENATE("'",General!$C$10,"[",General!$C$11,"]Input Summary'!",ADDRESS(ROW(V144),COLUMN(V144),4)))</f>
        <v>#REF!</v>
      </c>
      <c r="Y144" s="64" t="e">
        <f ca="1">INDIRECT(CONCATENATE("'",General!$C$10,"[",General!$C$11,"]Input Summary'!",ADDRESS(ROW(W144),COLUMN(W144),4)))</f>
        <v>#REF!</v>
      </c>
    </row>
    <row r="145" spans="15:25" x14ac:dyDescent="0.25">
      <c r="O145" s="65"/>
      <c r="P145" s="65"/>
      <c r="Q145" s="65" t="e">
        <f ca="1">INDIRECT(CONCATENATE("'",General!$C$10,"[",General!$C$11,"]Input Summary'!",ADDRESS(ROW(A145),COLUMN(A145),4)))</f>
        <v>#REF!</v>
      </c>
      <c r="R145" s="64" t="e">
        <f ca="1">INDIRECT(CONCATENATE("'",General!$C$10,"[",General!$C$11,"]Input Summary'!",ADDRESS(ROW(B145),COLUMN(B145),4)))</f>
        <v>#REF!</v>
      </c>
      <c r="S145" s="64" t="e">
        <f ca="1">INDIRECT(CONCATENATE("'",General!$C$10,"[",General!$C$11,"]Input Summary'!",ADDRESS(ROW(Q145),COLUMN(Q145),4)))</f>
        <v>#REF!</v>
      </c>
      <c r="T145" s="64" t="e">
        <f ca="1">INDIRECT(CONCATENATE("'",General!$C$10,"[",General!$C$11,"]Input Summary'!",ADDRESS(ROW(R145),COLUMN(R145),4)))</f>
        <v>#REF!</v>
      </c>
      <c r="U145" s="64" t="e">
        <f ca="1">INDIRECT(CONCATENATE("'",General!$C$10,"[",General!$C$11,"]Input Summary'!",ADDRESS(ROW(S145),COLUMN(S145),4)))</f>
        <v>#REF!</v>
      </c>
      <c r="V145" s="64" t="e">
        <f ca="1">INDIRECT(CONCATENATE("'",General!$C$10,"[",General!$C$11,"]Input Summary'!",ADDRESS(ROW(T145),COLUMN(T145),4)))</f>
        <v>#REF!</v>
      </c>
      <c r="W145" s="64" t="e">
        <f ca="1">INDIRECT(CONCATENATE("'",General!$C$10,"[",General!$C$11,"]Input Summary'!",ADDRESS(ROW(U145),COLUMN(U145),4)))</f>
        <v>#REF!</v>
      </c>
      <c r="X145" s="64" t="e">
        <f ca="1">INDIRECT(CONCATENATE("'",General!$C$10,"[",General!$C$11,"]Input Summary'!",ADDRESS(ROW(V145),COLUMN(V145),4)))</f>
        <v>#REF!</v>
      </c>
      <c r="Y145" s="64" t="e">
        <f ca="1">INDIRECT(CONCATENATE("'",General!$C$10,"[",General!$C$11,"]Input Summary'!",ADDRESS(ROW(W145),COLUMN(W145),4)))</f>
        <v>#REF!</v>
      </c>
    </row>
    <row r="146" spans="15:25" x14ac:dyDescent="0.25">
      <c r="O146" s="65"/>
      <c r="P146" s="65"/>
      <c r="Q146" s="65" t="e">
        <f ca="1">INDIRECT(CONCATENATE("'",General!$C$10,"[",General!$C$11,"]Input Summary'!",ADDRESS(ROW(A146),COLUMN(A146),4)))</f>
        <v>#REF!</v>
      </c>
      <c r="R146" s="64" t="e">
        <f ca="1">INDIRECT(CONCATENATE("'",General!$C$10,"[",General!$C$11,"]Input Summary'!",ADDRESS(ROW(B146),COLUMN(B146),4)))</f>
        <v>#REF!</v>
      </c>
      <c r="S146" s="64" t="e">
        <f ca="1">INDIRECT(CONCATENATE("'",General!$C$10,"[",General!$C$11,"]Input Summary'!",ADDRESS(ROW(Q146),COLUMN(Q146),4)))</f>
        <v>#REF!</v>
      </c>
      <c r="T146" s="64" t="e">
        <f ca="1">INDIRECT(CONCATENATE("'",General!$C$10,"[",General!$C$11,"]Input Summary'!",ADDRESS(ROW(R146),COLUMN(R146),4)))</f>
        <v>#REF!</v>
      </c>
      <c r="U146" s="64" t="e">
        <f ca="1">INDIRECT(CONCATENATE("'",General!$C$10,"[",General!$C$11,"]Input Summary'!",ADDRESS(ROW(S146),COLUMN(S146),4)))</f>
        <v>#REF!</v>
      </c>
      <c r="V146" s="64" t="e">
        <f ca="1">INDIRECT(CONCATENATE("'",General!$C$10,"[",General!$C$11,"]Input Summary'!",ADDRESS(ROW(T146),COLUMN(T146),4)))</f>
        <v>#REF!</v>
      </c>
      <c r="W146" s="64" t="e">
        <f ca="1">INDIRECT(CONCATENATE("'",General!$C$10,"[",General!$C$11,"]Input Summary'!",ADDRESS(ROW(U146),COLUMN(U146),4)))</f>
        <v>#REF!</v>
      </c>
      <c r="X146" s="64" t="e">
        <f ca="1">INDIRECT(CONCATENATE("'",General!$C$10,"[",General!$C$11,"]Input Summary'!",ADDRESS(ROW(V146),COLUMN(V146),4)))</f>
        <v>#REF!</v>
      </c>
      <c r="Y146" s="64" t="e">
        <f ca="1">INDIRECT(CONCATENATE("'",General!$C$10,"[",General!$C$11,"]Input Summary'!",ADDRESS(ROW(W146),COLUMN(W146),4)))</f>
        <v>#REF!</v>
      </c>
    </row>
    <row r="147" spans="15:25" x14ac:dyDescent="0.25">
      <c r="O147" s="65"/>
      <c r="P147" s="65"/>
      <c r="Q147" s="65" t="e">
        <f ca="1">INDIRECT(CONCATENATE("'",General!$C$10,"[",General!$C$11,"]Input Summary'!",ADDRESS(ROW(A147),COLUMN(A147),4)))</f>
        <v>#REF!</v>
      </c>
      <c r="R147" s="64" t="e">
        <f ca="1">INDIRECT(CONCATENATE("'",General!$C$10,"[",General!$C$11,"]Input Summary'!",ADDRESS(ROW(B147),COLUMN(B147),4)))</f>
        <v>#REF!</v>
      </c>
      <c r="S147" s="64" t="e">
        <f ca="1">INDIRECT(CONCATENATE("'",General!$C$10,"[",General!$C$11,"]Input Summary'!",ADDRESS(ROW(Q147),COLUMN(Q147),4)))</f>
        <v>#REF!</v>
      </c>
      <c r="T147" s="64" t="e">
        <f ca="1">INDIRECT(CONCATENATE("'",General!$C$10,"[",General!$C$11,"]Input Summary'!",ADDRESS(ROW(R147),COLUMN(R147),4)))</f>
        <v>#REF!</v>
      </c>
      <c r="U147" s="64" t="e">
        <f ca="1">INDIRECT(CONCATENATE("'",General!$C$10,"[",General!$C$11,"]Input Summary'!",ADDRESS(ROW(S147),COLUMN(S147),4)))</f>
        <v>#REF!</v>
      </c>
      <c r="V147" s="64" t="e">
        <f ca="1">INDIRECT(CONCATENATE("'",General!$C$10,"[",General!$C$11,"]Input Summary'!",ADDRESS(ROW(T147),COLUMN(T147),4)))</f>
        <v>#REF!</v>
      </c>
      <c r="W147" s="64" t="e">
        <f ca="1">INDIRECT(CONCATENATE("'",General!$C$10,"[",General!$C$11,"]Input Summary'!",ADDRESS(ROW(U147),COLUMN(U147),4)))</f>
        <v>#REF!</v>
      </c>
      <c r="X147" s="64" t="e">
        <f ca="1">INDIRECT(CONCATENATE("'",General!$C$10,"[",General!$C$11,"]Input Summary'!",ADDRESS(ROW(V147),COLUMN(V147),4)))</f>
        <v>#REF!</v>
      </c>
      <c r="Y147" s="64" t="e">
        <f ca="1">INDIRECT(CONCATENATE("'",General!$C$10,"[",General!$C$11,"]Input Summary'!",ADDRESS(ROW(W147),COLUMN(W147),4)))</f>
        <v>#REF!</v>
      </c>
    </row>
    <row r="148" spans="15:25" x14ac:dyDescent="0.25">
      <c r="O148" s="65"/>
      <c r="P148" s="65"/>
      <c r="Q148" s="65" t="e">
        <f ca="1">INDIRECT(CONCATENATE("'",General!$C$10,"[",General!$C$11,"]Input Summary'!",ADDRESS(ROW(A148),COLUMN(A148),4)))</f>
        <v>#REF!</v>
      </c>
      <c r="R148" s="64" t="e">
        <f ca="1">INDIRECT(CONCATENATE("'",General!$C$10,"[",General!$C$11,"]Input Summary'!",ADDRESS(ROW(B148),COLUMN(B148),4)))</f>
        <v>#REF!</v>
      </c>
      <c r="S148" s="64" t="e">
        <f ca="1">INDIRECT(CONCATENATE("'",General!$C$10,"[",General!$C$11,"]Input Summary'!",ADDRESS(ROW(Q148),COLUMN(Q148),4)))</f>
        <v>#REF!</v>
      </c>
      <c r="T148" s="64" t="e">
        <f ca="1">INDIRECT(CONCATENATE("'",General!$C$10,"[",General!$C$11,"]Input Summary'!",ADDRESS(ROW(R148),COLUMN(R148),4)))</f>
        <v>#REF!</v>
      </c>
      <c r="U148" s="64" t="e">
        <f ca="1">INDIRECT(CONCATENATE("'",General!$C$10,"[",General!$C$11,"]Input Summary'!",ADDRESS(ROW(S148),COLUMN(S148),4)))</f>
        <v>#REF!</v>
      </c>
      <c r="V148" s="64" t="e">
        <f ca="1">INDIRECT(CONCATENATE("'",General!$C$10,"[",General!$C$11,"]Input Summary'!",ADDRESS(ROW(T148),COLUMN(T148),4)))</f>
        <v>#REF!</v>
      </c>
      <c r="W148" s="64" t="e">
        <f ca="1">INDIRECT(CONCATENATE("'",General!$C$10,"[",General!$C$11,"]Input Summary'!",ADDRESS(ROW(U148),COLUMN(U148),4)))</f>
        <v>#REF!</v>
      </c>
      <c r="X148" s="64" t="e">
        <f ca="1">INDIRECT(CONCATENATE("'",General!$C$10,"[",General!$C$11,"]Input Summary'!",ADDRESS(ROW(V148),COLUMN(V148),4)))</f>
        <v>#REF!</v>
      </c>
      <c r="Y148" s="64" t="e">
        <f ca="1">INDIRECT(CONCATENATE("'",General!$C$10,"[",General!$C$11,"]Input Summary'!",ADDRESS(ROW(W148),COLUMN(W148),4)))</f>
        <v>#REF!</v>
      </c>
    </row>
    <row r="149" spans="15:25" x14ac:dyDescent="0.25">
      <c r="O149" s="65"/>
      <c r="P149" s="65"/>
      <c r="Q149" s="65" t="e">
        <f ca="1">INDIRECT(CONCATENATE("'",General!$C$10,"[",General!$C$11,"]Input Summary'!",ADDRESS(ROW(A149),COLUMN(A149),4)))</f>
        <v>#REF!</v>
      </c>
      <c r="R149" s="64" t="e">
        <f ca="1">INDIRECT(CONCATENATE("'",General!$C$10,"[",General!$C$11,"]Input Summary'!",ADDRESS(ROW(B149),COLUMN(B149),4)))</f>
        <v>#REF!</v>
      </c>
      <c r="S149" s="64" t="e">
        <f ca="1">INDIRECT(CONCATENATE("'",General!$C$10,"[",General!$C$11,"]Input Summary'!",ADDRESS(ROW(Q149),COLUMN(Q149),4)))</f>
        <v>#REF!</v>
      </c>
      <c r="T149" s="64" t="e">
        <f ca="1">INDIRECT(CONCATENATE("'",General!$C$10,"[",General!$C$11,"]Input Summary'!",ADDRESS(ROW(R149),COLUMN(R149),4)))</f>
        <v>#REF!</v>
      </c>
      <c r="U149" s="64" t="e">
        <f ca="1">INDIRECT(CONCATENATE("'",General!$C$10,"[",General!$C$11,"]Input Summary'!",ADDRESS(ROW(S149),COLUMN(S149),4)))</f>
        <v>#REF!</v>
      </c>
      <c r="V149" s="64" t="e">
        <f ca="1">INDIRECT(CONCATENATE("'",General!$C$10,"[",General!$C$11,"]Input Summary'!",ADDRESS(ROW(T149),COLUMN(T149),4)))</f>
        <v>#REF!</v>
      </c>
      <c r="W149" s="64" t="e">
        <f ca="1">INDIRECT(CONCATENATE("'",General!$C$10,"[",General!$C$11,"]Input Summary'!",ADDRESS(ROW(U149),COLUMN(U149),4)))</f>
        <v>#REF!</v>
      </c>
      <c r="X149" s="64" t="e">
        <f ca="1">INDIRECT(CONCATENATE("'",General!$C$10,"[",General!$C$11,"]Input Summary'!",ADDRESS(ROW(V149),COLUMN(V149),4)))</f>
        <v>#REF!</v>
      </c>
      <c r="Y149" s="64" t="e">
        <f ca="1">INDIRECT(CONCATENATE("'",General!$C$10,"[",General!$C$11,"]Input Summary'!",ADDRESS(ROW(W149),COLUMN(W149),4)))</f>
        <v>#REF!</v>
      </c>
    </row>
    <row r="150" spans="15:25" x14ac:dyDescent="0.25">
      <c r="O150" s="65"/>
      <c r="P150" s="65"/>
      <c r="Q150" s="65" t="e">
        <f ca="1">INDIRECT(CONCATENATE("'",General!$C$10,"[",General!$C$11,"]Input Summary'!",ADDRESS(ROW(A150),COLUMN(A150),4)))</f>
        <v>#REF!</v>
      </c>
      <c r="R150" s="64" t="e">
        <f ca="1">INDIRECT(CONCATENATE("'",General!$C$10,"[",General!$C$11,"]Input Summary'!",ADDRESS(ROW(B150),COLUMN(B150),4)))</f>
        <v>#REF!</v>
      </c>
      <c r="S150" s="64" t="e">
        <f ca="1">INDIRECT(CONCATENATE("'",General!$C$10,"[",General!$C$11,"]Input Summary'!",ADDRESS(ROW(Q150),COLUMN(Q150),4)))</f>
        <v>#REF!</v>
      </c>
      <c r="T150" s="64" t="e">
        <f ca="1">INDIRECT(CONCATENATE("'",General!$C$10,"[",General!$C$11,"]Input Summary'!",ADDRESS(ROW(R150),COLUMN(R150),4)))</f>
        <v>#REF!</v>
      </c>
      <c r="U150" s="64" t="e">
        <f ca="1">INDIRECT(CONCATENATE("'",General!$C$10,"[",General!$C$11,"]Input Summary'!",ADDRESS(ROW(S150),COLUMN(S150),4)))</f>
        <v>#REF!</v>
      </c>
      <c r="V150" s="64" t="e">
        <f ca="1">INDIRECT(CONCATENATE("'",General!$C$10,"[",General!$C$11,"]Input Summary'!",ADDRESS(ROW(T150),COLUMN(T150),4)))</f>
        <v>#REF!</v>
      </c>
      <c r="W150" s="64" t="e">
        <f ca="1">INDIRECT(CONCATENATE("'",General!$C$10,"[",General!$C$11,"]Input Summary'!",ADDRESS(ROW(U150),COLUMN(U150),4)))</f>
        <v>#REF!</v>
      </c>
      <c r="X150" s="64" t="e">
        <f ca="1">INDIRECT(CONCATENATE("'",General!$C$10,"[",General!$C$11,"]Input Summary'!",ADDRESS(ROW(V150),COLUMN(V150),4)))</f>
        <v>#REF!</v>
      </c>
      <c r="Y150" s="64" t="e">
        <f ca="1">INDIRECT(CONCATENATE("'",General!$C$10,"[",General!$C$11,"]Input Summary'!",ADDRESS(ROW(W150),COLUMN(W150),4)))</f>
        <v>#REF!</v>
      </c>
    </row>
    <row r="151" spans="15:25" x14ac:dyDescent="0.25">
      <c r="O151" s="65"/>
      <c r="P151" s="65"/>
      <c r="Q151" s="65" t="e">
        <f ca="1">INDIRECT(CONCATENATE("'",General!$C$10,"[",General!$C$11,"]Input Summary'!",ADDRESS(ROW(A151),COLUMN(A151),4)))</f>
        <v>#REF!</v>
      </c>
      <c r="R151" s="64" t="e">
        <f ca="1">INDIRECT(CONCATENATE("'",General!$C$10,"[",General!$C$11,"]Input Summary'!",ADDRESS(ROW(B151),COLUMN(B151),4)))</f>
        <v>#REF!</v>
      </c>
      <c r="S151" s="64" t="e">
        <f ca="1">INDIRECT(CONCATENATE("'",General!$C$10,"[",General!$C$11,"]Input Summary'!",ADDRESS(ROW(Q151),COLUMN(Q151),4)))</f>
        <v>#REF!</v>
      </c>
      <c r="T151" s="64" t="e">
        <f ca="1">INDIRECT(CONCATENATE("'",General!$C$10,"[",General!$C$11,"]Input Summary'!",ADDRESS(ROW(R151),COLUMN(R151),4)))</f>
        <v>#REF!</v>
      </c>
      <c r="U151" s="64" t="e">
        <f ca="1">INDIRECT(CONCATENATE("'",General!$C$10,"[",General!$C$11,"]Input Summary'!",ADDRESS(ROW(S151),COLUMN(S151),4)))</f>
        <v>#REF!</v>
      </c>
      <c r="V151" s="64" t="e">
        <f ca="1">INDIRECT(CONCATENATE("'",General!$C$10,"[",General!$C$11,"]Input Summary'!",ADDRESS(ROW(T151),COLUMN(T151),4)))</f>
        <v>#REF!</v>
      </c>
      <c r="W151" s="64" t="e">
        <f ca="1">INDIRECT(CONCATENATE("'",General!$C$10,"[",General!$C$11,"]Input Summary'!",ADDRESS(ROW(U151),COLUMN(U151),4)))</f>
        <v>#REF!</v>
      </c>
      <c r="X151" s="64" t="e">
        <f ca="1">INDIRECT(CONCATENATE("'",General!$C$10,"[",General!$C$11,"]Input Summary'!",ADDRESS(ROW(V151),COLUMN(V151),4)))</f>
        <v>#REF!</v>
      </c>
      <c r="Y151" s="64" t="e">
        <f ca="1">INDIRECT(CONCATENATE("'",General!$C$10,"[",General!$C$11,"]Input Summary'!",ADDRESS(ROW(W151),COLUMN(W151),4)))</f>
        <v>#REF!</v>
      </c>
    </row>
    <row r="152" spans="15:25" x14ac:dyDescent="0.25">
      <c r="O152" s="65"/>
      <c r="P152" s="65"/>
      <c r="Q152" s="65" t="e">
        <f ca="1">INDIRECT(CONCATENATE("'",General!$C$10,"[",General!$C$11,"]Input Summary'!",ADDRESS(ROW(A152),COLUMN(A152),4)))</f>
        <v>#REF!</v>
      </c>
      <c r="R152" s="64" t="e">
        <f ca="1">INDIRECT(CONCATENATE("'",General!$C$10,"[",General!$C$11,"]Input Summary'!",ADDRESS(ROW(B152),COLUMN(B152),4)))</f>
        <v>#REF!</v>
      </c>
      <c r="S152" s="64" t="e">
        <f ca="1">INDIRECT(CONCATENATE("'",General!$C$10,"[",General!$C$11,"]Input Summary'!",ADDRESS(ROW(Q152),COLUMN(Q152),4)))</f>
        <v>#REF!</v>
      </c>
      <c r="T152" s="64" t="e">
        <f ca="1">INDIRECT(CONCATENATE("'",General!$C$10,"[",General!$C$11,"]Input Summary'!",ADDRESS(ROW(R152),COLUMN(R152),4)))</f>
        <v>#REF!</v>
      </c>
      <c r="U152" s="64" t="e">
        <f ca="1">INDIRECT(CONCATENATE("'",General!$C$10,"[",General!$C$11,"]Input Summary'!",ADDRESS(ROW(S152),COLUMN(S152),4)))</f>
        <v>#REF!</v>
      </c>
      <c r="V152" s="64" t="e">
        <f ca="1">INDIRECT(CONCATENATE("'",General!$C$10,"[",General!$C$11,"]Input Summary'!",ADDRESS(ROW(T152),COLUMN(T152),4)))</f>
        <v>#REF!</v>
      </c>
      <c r="W152" s="64" t="e">
        <f ca="1">INDIRECT(CONCATENATE("'",General!$C$10,"[",General!$C$11,"]Input Summary'!",ADDRESS(ROW(U152),COLUMN(U152),4)))</f>
        <v>#REF!</v>
      </c>
      <c r="X152" s="64" t="e">
        <f ca="1">INDIRECT(CONCATENATE("'",General!$C$10,"[",General!$C$11,"]Input Summary'!",ADDRESS(ROW(V152),COLUMN(V152),4)))</f>
        <v>#REF!</v>
      </c>
      <c r="Y152" s="64" t="e">
        <f ca="1">INDIRECT(CONCATENATE("'",General!$C$10,"[",General!$C$11,"]Input Summary'!",ADDRESS(ROW(W152),COLUMN(W152),4)))</f>
        <v>#REF!</v>
      </c>
    </row>
    <row r="153" spans="15:25" x14ac:dyDescent="0.25">
      <c r="O153" s="65"/>
      <c r="P153" s="65"/>
      <c r="Q153" s="65" t="e">
        <f ca="1">INDIRECT(CONCATENATE("'",General!$C$10,"[",General!$C$11,"]Input Summary'!",ADDRESS(ROW(A153),COLUMN(A153),4)))</f>
        <v>#REF!</v>
      </c>
      <c r="R153" s="64" t="e">
        <f ca="1">INDIRECT(CONCATENATE("'",General!$C$10,"[",General!$C$11,"]Input Summary'!",ADDRESS(ROW(B153),COLUMN(B153),4)))</f>
        <v>#REF!</v>
      </c>
      <c r="S153" s="64" t="e">
        <f ca="1">INDIRECT(CONCATENATE("'",General!$C$10,"[",General!$C$11,"]Input Summary'!",ADDRESS(ROW(Q153),COLUMN(Q153),4)))</f>
        <v>#REF!</v>
      </c>
      <c r="T153" s="64" t="e">
        <f ca="1">INDIRECT(CONCATENATE("'",General!$C$10,"[",General!$C$11,"]Input Summary'!",ADDRESS(ROW(R153),COLUMN(R153),4)))</f>
        <v>#REF!</v>
      </c>
      <c r="U153" s="64" t="e">
        <f ca="1">INDIRECT(CONCATENATE("'",General!$C$10,"[",General!$C$11,"]Input Summary'!",ADDRESS(ROW(S153),COLUMN(S153),4)))</f>
        <v>#REF!</v>
      </c>
      <c r="V153" s="64" t="e">
        <f ca="1">INDIRECT(CONCATENATE("'",General!$C$10,"[",General!$C$11,"]Input Summary'!",ADDRESS(ROW(T153),COLUMN(T153),4)))</f>
        <v>#REF!</v>
      </c>
      <c r="W153" s="64" t="e">
        <f ca="1">INDIRECT(CONCATENATE("'",General!$C$10,"[",General!$C$11,"]Input Summary'!",ADDRESS(ROW(U153),COLUMN(U153),4)))</f>
        <v>#REF!</v>
      </c>
      <c r="X153" s="64" t="e">
        <f ca="1">INDIRECT(CONCATENATE("'",General!$C$10,"[",General!$C$11,"]Input Summary'!",ADDRESS(ROW(V153),COLUMN(V153),4)))</f>
        <v>#REF!</v>
      </c>
      <c r="Y153" s="64" t="e">
        <f ca="1">INDIRECT(CONCATENATE("'",General!$C$10,"[",General!$C$11,"]Input Summary'!",ADDRESS(ROW(W153),COLUMN(W153),4)))</f>
        <v>#REF!</v>
      </c>
    </row>
    <row r="154" spans="15:25" x14ac:dyDescent="0.25">
      <c r="O154" s="65"/>
      <c r="P154" s="65"/>
      <c r="Q154" s="65" t="e">
        <f ca="1">INDIRECT(CONCATENATE("'",General!$C$10,"[",General!$C$11,"]Input Summary'!",ADDRESS(ROW(A154),COLUMN(A154),4)))</f>
        <v>#REF!</v>
      </c>
      <c r="R154" s="64" t="e">
        <f ca="1">INDIRECT(CONCATENATE("'",General!$C$10,"[",General!$C$11,"]Input Summary'!",ADDRESS(ROW(B154),COLUMN(B154),4)))</f>
        <v>#REF!</v>
      </c>
      <c r="S154" s="64" t="e">
        <f ca="1">INDIRECT(CONCATENATE("'",General!$C$10,"[",General!$C$11,"]Input Summary'!",ADDRESS(ROW(Q154),COLUMN(Q154),4)))</f>
        <v>#REF!</v>
      </c>
      <c r="T154" s="64" t="e">
        <f ca="1">INDIRECT(CONCATENATE("'",General!$C$10,"[",General!$C$11,"]Input Summary'!",ADDRESS(ROW(R154),COLUMN(R154),4)))</f>
        <v>#REF!</v>
      </c>
      <c r="U154" s="64" t="e">
        <f ca="1">INDIRECT(CONCATENATE("'",General!$C$10,"[",General!$C$11,"]Input Summary'!",ADDRESS(ROW(S154),COLUMN(S154),4)))</f>
        <v>#REF!</v>
      </c>
      <c r="V154" s="64" t="e">
        <f ca="1">INDIRECT(CONCATENATE("'",General!$C$10,"[",General!$C$11,"]Input Summary'!",ADDRESS(ROW(T154),COLUMN(T154),4)))</f>
        <v>#REF!</v>
      </c>
      <c r="W154" s="64" t="e">
        <f ca="1">INDIRECT(CONCATENATE("'",General!$C$10,"[",General!$C$11,"]Input Summary'!",ADDRESS(ROW(U154),COLUMN(U154),4)))</f>
        <v>#REF!</v>
      </c>
      <c r="X154" s="64" t="e">
        <f ca="1">INDIRECT(CONCATENATE("'",General!$C$10,"[",General!$C$11,"]Input Summary'!",ADDRESS(ROW(V154),COLUMN(V154),4)))</f>
        <v>#REF!</v>
      </c>
      <c r="Y154" s="64" t="e">
        <f ca="1">INDIRECT(CONCATENATE("'",General!$C$10,"[",General!$C$11,"]Input Summary'!",ADDRESS(ROW(W154),COLUMN(W154),4)))</f>
        <v>#REF!</v>
      </c>
    </row>
    <row r="155" spans="15:25" x14ac:dyDescent="0.25">
      <c r="O155" s="65"/>
      <c r="P155" s="65"/>
      <c r="Q155" s="65" t="e">
        <f ca="1">INDIRECT(CONCATENATE("'",General!$C$10,"[",General!$C$11,"]Input Summary'!",ADDRESS(ROW(A155),COLUMN(A155),4)))</f>
        <v>#REF!</v>
      </c>
      <c r="R155" s="64" t="e">
        <f ca="1">INDIRECT(CONCATENATE("'",General!$C$10,"[",General!$C$11,"]Input Summary'!",ADDRESS(ROW(B155),COLUMN(B155),4)))</f>
        <v>#REF!</v>
      </c>
      <c r="S155" s="64" t="e">
        <f ca="1">INDIRECT(CONCATENATE("'",General!$C$10,"[",General!$C$11,"]Input Summary'!",ADDRESS(ROW(Q155),COLUMN(Q155),4)))</f>
        <v>#REF!</v>
      </c>
      <c r="T155" s="64" t="e">
        <f ca="1">INDIRECT(CONCATENATE("'",General!$C$10,"[",General!$C$11,"]Input Summary'!",ADDRESS(ROW(R155),COLUMN(R155),4)))</f>
        <v>#REF!</v>
      </c>
      <c r="U155" s="64" t="e">
        <f ca="1">INDIRECT(CONCATENATE("'",General!$C$10,"[",General!$C$11,"]Input Summary'!",ADDRESS(ROW(S155),COLUMN(S155),4)))</f>
        <v>#REF!</v>
      </c>
      <c r="V155" s="64" t="e">
        <f ca="1">INDIRECT(CONCATENATE("'",General!$C$10,"[",General!$C$11,"]Input Summary'!",ADDRESS(ROW(T155),COLUMN(T155),4)))</f>
        <v>#REF!</v>
      </c>
      <c r="W155" s="64" t="e">
        <f ca="1">INDIRECT(CONCATENATE("'",General!$C$10,"[",General!$C$11,"]Input Summary'!",ADDRESS(ROW(U155),COLUMN(U155),4)))</f>
        <v>#REF!</v>
      </c>
      <c r="X155" s="64" t="e">
        <f ca="1">INDIRECT(CONCATENATE("'",General!$C$10,"[",General!$C$11,"]Input Summary'!",ADDRESS(ROW(V155),COLUMN(V155),4)))</f>
        <v>#REF!</v>
      </c>
      <c r="Y155" s="64" t="e">
        <f ca="1">INDIRECT(CONCATENATE("'",General!$C$10,"[",General!$C$11,"]Input Summary'!",ADDRESS(ROW(W155),COLUMN(W155),4)))</f>
        <v>#REF!</v>
      </c>
    </row>
    <row r="156" spans="15:25" x14ac:dyDescent="0.25">
      <c r="O156" s="65"/>
      <c r="P156" s="65"/>
      <c r="Q156" s="65" t="e">
        <f ca="1">INDIRECT(CONCATENATE("'",General!$C$10,"[",General!$C$11,"]Input Summary'!",ADDRESS(ROW(A156),COLUMN(A156),4)))</f>
        <v>#REF!</v>
      </c>
      <c r="R156" s="64" t="e">
        <f ca="1">INDIRECT(CONCATENATE("'",General!$C$10,"[",General!$C$11,"]Input Summary'!",ADDRESS(ROW(B156),COLUMN(B156),4)))</f>
        <v>#REF!</v>
      </c>
      <c r="S156" s="64" t="e">
        <f ca="1">INDIRECT(CONCATENATE("'",General!$C$10,"[",General!$C$11,"]Input Summary'!",ADDRESS(ROW(Q156),COLUMN(Q156),4)))</f>
        <v>#REF!</v>
      </c>
      <c r="T156" s="64" t="e">
        <f ca="1">INDIRECT(CONCATENATE("'",General!$C$10,"[",General!$C$11,"]Input Summary'!",ADDRESS(ROW(R156),COLUMN(R156),4)))</f>
        <v>#REF!</v>
      </c>
      <c r="U156" s="64" t="e">
        <f ca="1">INDIRECT(CONCATENATE("'",General!$C$10,"[",General!$C$11,"]Input Summary'!",ADDRESS(ROW(S156),COLUMN(S156),4)))</f>
        <v>#REF!</v>
      </c>
      <c r="V156" s="64" t="e">
        <f ca="1">INDIRECT(CONCATENATE("'",General!$C$10,"[",General!$C$11,"]Input Summary'!",ADDRESS(ROW(T156),COLUMN(T156),4)))</f>
        <v>#REF!</v>
      </c>
      <c r="W156" s="64" t="e">
        <f ca="1">INDIRECT(CONCATENATE("'",General!$C$10,"[",General!$C$11,"]Input Summary'!",ADDRESS(ROW(U156),COLUMN(U156),4)))</f>
        <v>#REF!</v>
      </c>
      <c r="X156" s="64" t="e">
        <f ca="1">INDIRECT(CONCATENATE("'",General!$C$10,"[",General!$C$11,"]Input Summary'!",ADDRESS(ROW(V156),COLUMN(V156),4)))</f>
        <v>#REF!</v>
      </c>
      <c r="Y156" s="64" t="e">
        <f ca="1">INDIRECT(CONCATENATE("'",General!$C$10,"[",General!$C$11,"]Input Summary'!",ADDRESS(ROW(W156),COLUMN(W156),4)))</f>
        <v>#REF!</v>
      </c>
    </row>
    <row r="157" spans="15:25" x14ac:dyDescent="0.25">
      <c r="O157" s="65"/>
      <c r="P157" s="65"/>
      <c r="Q157" s="65" t="e">
        <f ca="1">INDIRECT(CONCATENATE("'",General!$C$10,"[",General!$C$11,"]Input Summary'!",ADDRESS(ROW(A157),COLUMN(A157),4)))</f>
        <v>#REF!</v>
      </c>
      <c r="R157" s="64" t="e">
        <f ca="1">INDIRECT(CONCATENATE("'",General!$C$10,"[",General!$C$11,"]Input Summary'!",ADDRESS(ROW(B157),COLUMN(B157),4)))</f>
        <v>#REF!</v>
      </c>
      <c r="S157" s="64" t="e">
        <f ca="1">INDIRECT(CONCATENATE("'",General!$C$10,"[",General!$C$11,"]Input Summary'!",ADDRESS(ROW(Q157),COLUMN(Q157),4)))</f>
        <v>#REF!</v>
      </c>
      <c r="T157" s="64" t="e">
        <f ca="1">INDIRECT(CONCATENATE("'",General!$C$10,"[",General!$C$11,"]Input Summary'!",ADDRESS(ROW(R157),COLUMN(R157),4)))</f>
        <v>#REF!</v>
      </c>
      <c r="U157" s="64" t="e">
        <f ca="1">INDIRECT(CONCATENATE("'",General!$C$10,"[",General!$C$11,"]Input Summary'!",ADDRESS(ROW(S157),COLUMN(S157),4)))</f>
        <v>#REF!</v>
      </c>
      <c r="V157" s="64" t="e">
        <f ca="1">INDIRECT(CONCATENATE("'",General!$C$10,"[",General!$C$11,"]Input Summary'!",ADDRESS(ROW(T157),COLUMN(T157),4)))</f>
        <v>#REF!</v>
      </c>
      <c r="W157" s="64" t="e">
        <f ca="1">INDIRECT(CONCATENATE("'",General!$C$10,"[",General!$C$11,"]Input Summary'!",ADDRESS(ROW(U157),COLUMN(U157),4)))</f>
        <v>#REF!</v>
      </c>
      <c r="X157" s="64" t="e">
        <f ca="1">INDIRECT(CONCATENATE("'",General!$C$10,"[",General!$C$11,"]Input Summary'!",ADDRESS(ROW(V157),COLUMN(V157),4)))</f>
        <v>#REF!</v>
      </c>
      <c r="Y157" s="64" t="e">
        <f ca="1">INDIRECT(CONCATENATE("'",General!$C$10,"[",General!$C$11,"]Input Summary'!",ADDRESS(ROW(W157),COLUMN(W157),4)))</f>
        <v>#REF!</v>
      </c>
    </row>
    <row r="158" spans="15:25" x14ac:dyDescent="0.25">
      <c r="O158" s="65"/>
      <c r="P158" s="65"/>
      <c r="Q158" s="65" t="e">
        <f ca="1">INDIRECT(CONCATENATE("'",General!$C$10,"[",General!$C$11,"]Input Summary'!",ADDRESS(ROW(A158),COLUMN(A158),4)))</f>
        <v>#REF!</v>
      </c>
      <c r="R158" s="64" t="e">
        <f ca="1">INDIRECT(CONCATENATE("'",General!$C$10,"[",General!$C$11,"]Input Summary'!",ADDRESS(ROW(B158),COLUMN(B158),4)))</f>
        <v>#REF!</v>
      </c>
      <c r="S158" s="64" t="e">
        <f ca="1">INDIRECT(CONCATENATE("'",General!$C$10,"[",General!$C$11,"]Input Summary'!",ADDRESS(ROW(Q158),COLUMN(Q158),4)))</f>
        <v>#REF!</v>
      </c>
      <c r="T158" s="64" t="e">
        <f ca="1">INDIRECT(CONCATENATE("'",General!$C$10,"[",General!$C$11,"]Input Summary'!",ADDRESS(ROW(R158),COLUMN(R158),4)))</f>
        <v>#REF!</v>
      </c>
      <c r="U158" s="64" t="e">
        <f ca="1">INDIRECT(CONCATENATE("'",General!$C$10,"[",General!$C$11,"]Input Summary'!",ADDRESS(ROW(S158),COLUMN(S158),4)))</f>
        <v>#REF!</v>
      </c>
      <c r="V158" s="64" t="e">
        <f ca="1">INDIRECT(CONCATENATE("'",General!$C$10,"[",General!$C$11,"]Input Summary'!",ADDRESS(ROW(T158),COLUMN(T158),4)))</f>
        <v>#REF!</v>
      </c>
      <c r="W158" s="64" t="e">
        <f ca="1">INDIRECT(CONCATENATE("'",General!$C$10,"[",General!$C$11,"]Input Summary'!",ADDRESS(ROW(U158),COLUMN(U158),4)))</f>
        <v>#REF!</v>
      </c>
      <c r="X158" s="64" t="e">
        <f ca="1">INDIRECT(CONCATENATE("'",General!$C$10,"[",General!$C$11,"]Input Summary'!",ADDRESS(ROW(V158),COLUMN(V158),4)))</f>
        <v>#REF!</v>
      </c>
      <c r="Y158" s="64" t="e">
        <f ca="1">INDIRECT(CONCATENATE("'",General!$C$10,"[",General!$C$11,"]Input Summary'!",ADDRESS(ROW(W158),COLUMN(W158),4)))</f>
        <v>#REF!</v>
      </c>
    </row>
    <row r="159" spans="15:25" x14ac:dyDescent="0.25">
      <c r="O159" s="65"/>
      <c r="P159" s="65"/>
      <c r="Q159" s="65" t="e">
        <f ca="1">INDIRECT(CONCATENATE("'",General!$C$10,"[",General!$C$11,"]Input Summary'!",ADDRESS(ROW(A159),COLUMN(A159),4)))</f>
        <v>#REF!</v>
      </c>
      <c r="R159" s="64" t="e">
        <f ca="1">INDIRECT(CONCATENATE("'",General!$C$10,"[",General!$C$11,"]Input Summary'!",ADDRESS(ROW(B159),COLUMN(B159),4)))</f>
        <v>#REF!</v>
      </c>
      <c r="S159" s="64" t="e">
        <f ca="1">INDIRECT(CONCATENATE("'",General!$C$10,"[",General!$C$11,"]Input Summary'!",ADDRESS(ROW(Q159),COLUMN(Q159),4)))</f>
        <v>#REF!</v>
      </c>
      <c r="T159" s="64" t="e">
        <f ca="1">INDIRECT(CONCATENATE("'",General!$C$10,"[",General!$C$11,"]Input Summary'!",ADDRESS(ROW(R159),COLUMN(R159),4)))</f>
        <v>#REF!</v>
      </c>
      <c r="U159" s="64" t="e">
        <f ca="1">INDIRECT(CONCATENATE("'",General!$C$10,"[",General!$C$11,"]Input Summary'!",ADDRESS(ROW(S159),COLUMN(S159),4)))</f>
        <v>#REF!</v>
      </c>
      <c r="V159" s="64" t="e">
        <f ca="1">INDIRECT(CONCATENATE("'",General!$C$10,"[",General!$C$11,"]Input Summary'!",ADDRESS(ROW(T159),COLUMN(T159),4)))</f>
        <v>#REF!</v>
      </c>
      <c r="W159" s="64" t="e">
        <f ca="1">INDIRECT(CONCATENATE("'",General!$C$10,"[",General!$C$11,"]Input Summary'!",ADDRESS(ROW(U159),COLUMN(U159),4)))</f>
        <v>#REF!</v>
      </c>
      <c r="X159" s="64" t="e">
        <f ca="1">INDIRECT(CONCATENATE("'",General!$C$10,"[",General!$C$11,"]Input Summary'!",ADDRESS(ROW(V159),COLUMN(V159),4)))</f>
        <v>#REF!</v>
      </c>
      <c r="Y159" s="64" t="e">
        <f ca="1">INDIRECT(CONCATENATE("'",General!$C$10,"[",General!$C$11,"]Input Summary'!",ADDRESS(ROW(W159),COLUMN(W159),4)))</f>
        <v>#REF!</v>
      </c>
    </row>
    <row r="160" spans="15:25" x14ac:dyDescent="0.25">
      <c r="O160" s="65"/>
      <c r="P160" s="65"/>
      <c r="Q160" s="65" t="e">
        <f ca="1">INDIRECT(CONCATENATE("'",General!$C$10,"[",General!$C$11,"]Input Summary'!",ADDRESS(ROW(A160),COLUMN(A160),4)))</f>
        <v>#REF!</v>
      </c>
      <c r="R160" s="64" t="e">
        <f ca="1">INDIRECT(CONCATENATE("'",General!$C$10,"[",General!$C$11,"]Input Summary'!",ADDRESS(ROW(B160),COLUMN(B160),4)))</f>
        <v>#REF!</v>
      </c>
      <c r="S160" s="64" t="e">
        <f ca="1">INDIRECT(CONCATENATE("'",General!$C$10,"[",General!$C$11,"]Input Summary'!",ADDRESS(ROW(Q160),COLUMN(Q160),4)))</f>
        <v>#REF!</v>
      </c>
      <c r="T160" s="64" t="e">
        <f ca="1">INDIRECT(CONCATENATE("'",General!$C$10,"[",General!$C$11,"]Input Summary'!",ADDRESS(ROW(R160),COLUMN(R160),4)))</f>
        <v>#REF!</v>
      </c>
      <c r="U160" s="64" t="e">
        <f ca="1">INDIRECT(CONCATENATE("'",General!$C$10,"[",General!$C$11,"]Input Summary'!",ADDRESS(ROW(S160),COLUMN(S160),4)))</f>
        <v>#REF!</v>
      </c>
      <c r="V160" s="64" t="e">
        <f ca="1">INDIRECT(CONCATENATE("'",General!$C$10,"[",General!$C$11,"]Input Summary'!",ADDRESS(ROW(T160),COLUMN(T160),4)))</f>
        <v>#REF!</v>
      </c>
      <c r="W160" s="64" t="e">
        <f ca="1">INDIRECT(CONCATENATE("'",General!$C$10,"[",General!$C$11,"]Input Summary'!",ADDRESS(ROW(U160),COLUMN(U160),4)))</f>
        <v>#REF!</v>
      </c>
      <c r="X160" s="64" t="e">
        <f ca="1">INDIRECT(CONCATENATE("'",General!$C$10,"[",General!$C$11,"]Input Summary'!",ADDRESS(ROW(V160),COLUMN(V160),4)))</f>
        <v>#REF!</v>
      </c>
      <c r="Y160" s="64" t="e">
        <f ca="1">INDIRECT(CONCATENATE("'",General!$C$10,"[",General!$C$11,"]Input Summary'!",ADDRESS(ROW(W160),COLUMN(W160),4)))</f>
        <v>#REF!</v>
      </c>
    </row>
    <row r="161" spans="15:25" x14ac:dyDescent="0.25">
      <c r="O161" s="65"/>
      <c r="P161" s="65"/>
      <c r="Q161" s="65" t="e">
        <f ca="1">INDIRECT(CONCATENATE("'",General!$C$10,"[",General!$C$11,"]Input Summary'!",ADDRESS(ROW(A161),COLUMN(A161),4)))</f>
        <v>#REF!</v>
      </c>
      <c r="R161" s="64" t="e">
        <f ca="1">INDIRECT(CONCATENATE("'",General!$C$10,"[",General!$C$11,"]Input Summary'!",ADDRESS(ROW(B161),COLUMN(B161),4)))</f>
        <v>#REF!</v>
      </c>
      <c r="S161" s="64" t="e">
        <f ca="1">INDIRECT(CONCATENATE("'",General!$C$10,"[",General!$C$11,"]Input Summary'!",ADDRESS(ROW(Q161),COLUMN(Q161),4)))</f>
        <v>#REF!</v>
      </c>
      <c r="T161" s="64" t="e">
        <f ca="1">INDIRECT(CONCATENATE("'",General!$C$10,"[",General!$C$11,"]Input Summary'!",ADDRESS(ROW(R161),COLUMN(R161),4)))</f>
        <v>#REF!</v>
      </c>
      <c r="U161" s="64" t="e">
        <f ca="1">INDIRECT(CONCATENATE("'",General!$C$10,"[",General!$C$11,"]Input Summary'!",ADDRESS(ROW(S161),COLUMN(S161),4)))</f>
        <v>#REF!</v>
      </c>
      <c r="V161" s="64" t="e">
        <f ca="1">INDIRECT(CONCATENATE("'",General!$C$10,"[",General!$C$11,"]Input Summary'!",ADDRESS(ROW(T161),COLUMN(T161),4)))</f>
        <v>#REF!</v>
      </c>
      <c r="W161" s="64" t="e">
        <f ca="1">INDIRECT(CONCATENATE("'",General!$C$10,"[",General!$C$11,"]Input Summary'!",ADDRESS(ROW(U161),COLUMN(U161),4)))</f>
        <v>#REF!</v>
      </c>
      <c r="X161" s="64" t="e">
        <f ca="1">INDIRECT(CONCATENATE("'",General!$C$10,"[",General!$C$11,"]Input Summary'!",ADDRESS(ROW(V161),COLUMN(V161),4)))</f>
        <v>#REF!</v>
      </c>
      <c r="Y161" s="64" t="e">
        <f ca="1">INDIRECT(CONCATENATE("'",General!$C$10,"[",General!$C$11,"]Input Summary'!",ADDRESS(ROW(W161),COLUMN(W161),4)))</f>
        <v>#REF!</v>
      </c>
    </row>
    <row r="162" spans="15:25" x14ac:dyDescent="0.25">
      <c r="O162" s="65"/>
      <c r="P162" s="65"/>
      <c r="Q162" s="65" t="e">
        <f ca="1">INDIRECT(CONCATENATE("'",General!$C$10,"[",General!$C$11,"]Input Summary'!",ADDRESS(ROW(A162),COLUMN(A162),4)))</f>
        <v>#REF!</v>
      </c>
      <c r="R162" s="64" t="e">
        <f ca="1">INDIRECT(CONCATENATE("'",General!$C$10,"[",General!$C$11,"]Input Summary'!",ADDRESS(ROW(B162),COLUMN(B162),4)))</f>
        <v>#REF!</v>
      </c>
      <c r="S162" s="64" t="e">
        <f ca="1">INDIRECT(CONCATENATE("'",General!$C$10,"[",General!$C$11,"]Input Summary'!",ADDRESS(ROW(Q162),COLUMN(Q162),4)))</f>
        <v>#REF!</v>
      </c>
      <c r="T162" s="64" t="e">
        <f ca="1">INDIRECT(CONCATENATE("'",General!$C$10,"[",General!$C$11,"]Input Summary'!",ADDRESS(ROW(R162),COLUMN(R162),4)))</f>
        <v>#REF!</v>
      </c>
      <c r="U162" s="64" t="e">
        <f ca="1">INDIRECT(CONCATENATE("'",General!$C$10,"[",General!$C$11,"]Input Summary'!",ADDRESS(ROW(S162),COLUMN(S162),4)))</f>
        <v>#REF!</v>
      </c>
      <c r="V162" s="64" t="e">
        <f ca="1">INDIRECT(CONCATENATE("'",General!$C$10,"[",General!$C$11,"]Input Summary'!",ADDRESS(ROW(T162),COLUMN(T162),4)))</f>
        <v>#REF!</v>
      </c>
      <c r="W162" s="64" t="e">
        <f ca="1">INDIRECT(CONCATENATE("'",General!$C$10,"[",General!$C$11,"]Input Summary'!",ADDRESS(ROW(U162),COLUMN(U162),4)))</f>
        <v>#REF!</v>
      </c>
      <c r="X162" s="64" t="e">
        <f ca="1">INDIRECT(CONCATENATE("'",General!$C$10,"[",General!$C$11,"]Input Summary'!",ADDRESS(ROW(V162),COLUMN(V162),4)))</f>
        <v>#REF!</v>
      </c>
      <c r="Y162" s="64" t="e">
        <f ca="1">INDIRECT(CONCATENATE("'",General!$C$10,"[",General!$C$11,"]Input Summary'!",ADDRESS(ROW(W162),COLUMN(W162),4)))</f>
        <v>#REF!</v>
      </c>
    </row>
    <row r="163" spans="15:25" x14ac:dyDescent="0.25">
      <c r="O163" s="65"/>
      <c r="P163" s="65"/>
      <c r="Q163" s="65" t="e">
        <f ca="1">INDIRECT(CONCATENATE("'",General!$C$10,"[",General!$C$11,"]Input Summary'!",ADDRESS(ROW(A163),COLUMN(A163),4)))</f>
        <v>#REF!</v>
      </c>
      <c r="R163" s="64" t="e">
        <f ca="1">INDIRECT(CONCATENATE("'",General!$C$10,"[",General!$C$11,"]Input Summary'!",ADDRESS(ROW(B163),COLUMN(B163),4)))</f>
        <v>#REF!</v>
      </c>
      <c r="S163" s="64" t="e">
        <f ca="1">INDIRECT(CONCATENATE("'",General!$C$10,"[",General!$C$11,"]Input Summary'!",ADDRESS(ROW(Q163),COLUMN(Q163),4)))</f>
        <v>#REF!</v>
      </c>
      <c r="T163" s="64" t="e">
        <f ca="1">INDIRECT(CONCATENATE("'",General!$C$10,"[",General!$C$11,"]Input Summary'!",ADDRESS(ROW(R163),COLUMN(R163),4)))</f>
        <v>#REF!</v>
      </c>
      <c r="U163" s="64" t="e">
        <f ca="1">INDIRECT(CONCATENATE("'",General!$C$10,"[",General!$C$11,"]Input Summary'!",ADDRESS(ROW(S163),COLUMN(S163),4)))</f>
        <v>#REF!</v>
      </c>
      <c r="V163" s="64" t="e">
        <f ca="1">INDIRECT(CONCATENATE("'",General!$C$10,"[",General!$C$11,"]Input Summary'!",ADDRESS(ROW(T163),COLUMN(T163),4)))</f>
        <v>#REF!</v>
      </c>
      <c r="W163" s="64" t="e">
        <f ca="1">INDIRECT(CONCATENATE("'",General!$C$10,"[",General!$C$11,"]Input Summary'!",ADDRESS(ROW(U163),COLUMN(U163),4)))</f>
        <v>#REF!</v>
      </c>
      <c r="X163" s="64" t="e">
        <f ca="1">INDIRECT(CONCATENATE("'",General!$C$10,"[",General!$C$11,"]Input Summary'!",ADDRESS(ROW(V163),COLUMN(V163),4)))</f>
        <v>#REF!</v>
      </c>
      <c r="Y163" s="64" t="e">
        <f ca="1">INDIRECT(CONCATENATE("'",General!$C$10,"[",General!$C$11,"]Input Summary'!",ADDRESS(ROW(W163),COLUMN(W163),4)))</f>
        <v>#REF!</v>
      </c>
    </row>
    <row r="164" spans="15:25" x14ac:dyDescent="0.25">
      <c r="O164" s="65"/>
      <c r="P164" s="65"/>
      <c r="Q164" s="65" t="e">
        <f ca="1">INDIRECT(CONCATENATE("'",General!$C$10,"[",General!$C$11,"]Input Summary'!",ADDRESS(ROW(A164),COLUMN(A164),4)))</f>
        <v>#REF!</v>
      </c>
      <c r="R164" s="64" t="e">
        <f ca="1">INDIRECT(CONCATENATE("'",General!$C$10,"[",General!$C$11,"]Input Summary'!",ADDRESS(ROW(B164),COLUMN(B164),4)))</f>
        <v>#REF!</v>
      </c>
      <c r="S164" s="64" t="e">
        <f ca="1">INDIRECT(CONCATENATE("'",General!$C$10,"[",General!$C$11,"]Input Summary'!",ADDRESS(ROW(Q164),COLUMN(Q164),4)))</f>
        <v>#REF!</v>
      </c>
      <c r="T164" s="64" t="e">
        <f ca="1">INDIRECT(CONCATENATE("'",General!$C$10,"[",General!$C$11,"]Input Summary'!",ADDRESS(ROW(R164),COLUMN(R164),4)))</f>
        <v>#REF!</v>
      </c>
      <c r="U164" s="64" t="e">
        <f ca="1">INDIRECT(CONCATENATE("'",General!$C$10,"[",General!$C$11,"]Input Summary'!",ADDRESS(ROW(S164),COLUMN(S164),4)))</f>
        <v>#REF!</v>
      </c>
      <c r="V164" s="64" t="e">
        <f ca="1">INDIRECT(CONCATENATE("'",General!$C$10,"[",General!$C$11,"]Input Summary'!",ADDRESS(ROW(T164),COLUMN(T164),4)))</f>
        <v>#REF!</v>
      </c>
      <c r="W164" s="64" t="e">
        <f ca="1">INDIRECT(CONCATENATE("'",General!$C$10,"[",General!$C$11,"]Input Summary'!",ADDRESS(ROW(U164),COLUMN(U164),4)))</f>
        <v>#REF!</v>
      </c>
      <c r="X164" s="64" t="e">
        <f ca="1">INDIRECT(CONCATENATE("'",General!$C$10,"[",General!$C$11,"]Input Summary'!",ADDRESS(ROW(V164),COLUMN(V164),4)))</f>
        <v>#REF!</v>
      </c>
      <c r="Y164" s="64" t="e">
        <f ca="1">INDIRECT(CONCATENATE("'",General!$C$10,"[",General!$C$11,"]Input Summary'!",ADDRESS(ROW(W164),COLUMN(W164),4)))</f>
        <v>#REF!</v>
      </c>
    </row>
    <row r="165" spans="15:25" x14ac:dyDescent="0.25">
      <c r="O165" s="65"/>
      <c r="P165" s="65"/>
      <c r="Q165" s="65" t="e">
        <f ca="1">INDIRECT(CONCATENATE("'",General!$C$10,"[",General!$C$11,"]Input Summary'!",ADDRESS(ROW(A165),COLUMN(A165),4)))</f>
        <v>#REF!</v>
      </c>
      <c r="R165" s="64" t="e">
        <f ca="1">INDIRECT(CONCATENATE("'",General!$C$10,"[",General!$C$11,"]Input Summary'!",ADDRESS(ROW(B165),COLUMN(B165),4)))</f>
        <v>#REF!</v>
      </c>
      <c r="S165" s="64" t="e">
        <f ca="1">INDIRECT(CONCATENATE("'",General!$C$10,"[",General!$C$11,"]Input Summary'!",ADDRESS(ROW(Q165),COLUMN(Q165),4)))</f>
        <v>#REF!</v>
      </c>
      <c r="T165" s="64" t="e">
        <f ca="1">INDIRECT(CONCATENATE("'",General!$C$10,"[",General!$C$11,"]Input Summary'!",ADDRESS(ROW(R165),COLUMN(R165),4)))</f>
        <v>#REF!</v>
      </c>
      <c r="U165" s="64" t="e">
        <f ca="1">INDIRECT(CONCATENATE("'",General!$C$10,"[",General!$C$11,"]Input Summary'!",ADDRESS(ROW(S165),COLUMN(S165),4)))</f>
        <v>#REF!</v>
      </c>
      <c r="V165" s="64" t="e">
        <f ca="1">INDIRECT(CONCATENATE("'",General!$C$10,"[",General!$C$11,"]Input Summary'!",ADDRESS(ROW(T165),COLUMN(T165),4)))</f>
        <v>#REF!</v>
      </c>
      <c r="W165" s="64" t="e">
        <f ca="1">INDIRECT(CONCATENATE("'",General!$C$10,"[",General!$C$11,"]Input Summary'!",ADDRESS(ROW(U165),COLUMN(U165),4)))</f>
        <v>#REF!</v>
      </c>
      <c r="X165" s="64" t="e">
        <f ca="1">INDIRECT(CONCATENATE("'",General!$C$10,"[",General!$C$11,"]Input Summary'!",ADDRESS(ROW(V165),COLUMN(V165),4)))</f>
        <v>#REF!</v>
      </c>
      <c r="Y165" s="64" t="e">
        <f ca="1">INDIRECT(CONCATENATE("'",General!$C$10,"[",General!$C$11,"]Input Summary'!",ADDRESS(ROW(W165),COLUMN(W165),4)))</f>
        <v>#REF!</v>
      </c>
    </row>
    <row r="166" spans="15:25" x14ac:dyDescent="0.25">
      <c r="O166" s="65"/>
      <c r="P166" s="65"/>
      <c r="Q166" s="65" t="e">
        <f ca="1">INDIRECT(CONCATENATE("'",General!$C$10,"[",General!$C$11,"]Input Summary'!",ADDRESS(ROW(A166),COLUMN(A166),4)))</f>
        <v>#REF!</v>
      </c>
      <c r="R166" s="64" t="e">
        <f ca="1">INDIRECT(CONCATENATE("'",General!$C$10,"[",General!$C$11,"]Input Summary'!",ADDRESS(ROW(B166),COLUMN(B166),4)))</f>
        <v>#REF!</v>
      </c>
      <c r="S166" s="64" t="e">
        <f ca="1">INDIRECT(CONCATENATE("'",General!$C$10,"[",General!$C$11,"]Input Summary'!",ADDRESS(ROW(Q166),COLUMN(Q166),4)))</f>
        <v>#REF!</v>
      </c>
      <c r="T166" s="64" t="e">
        <f ca="1">INDIRECT(CONCATENATE("'",General!$C$10,"[",General!$C$11,"]Input Summary'!",ADDRESS(ROW(R166),COLUMN(R166),4)))</f>
        <v>#REF!</v>
      </c>
      <c r="U166" s="64" t="e">
        <f ca="1">INDIRECT(CONCATENATE("'",General!$C$10,"[",General!$C$11,"]Input Summary'!",ADDRESS(ROW(S166),COLUMN(S166),4)))</f>
        <v>#REF!</v>
      </c>
      <c r="V166" s="64" t="e">
        <f ca="1">INDIRECT(CONCATENATE("'",General!$C$10,"[",General!$C$11,"]Input Summary'!",ADDRESS(ROW(T166),COLUMN(T166),4)))</f>
        <v>#REF!</v>
      </c>
      <c r="W166" s="64" t="e">
        <f ca="1">INDIRECT(CONCATENATE("'",General!$C$10,"[",General!$C$11,"]Input Summary'!",ADDRESS(ROW(U166),COLUMN(U166),4)))</f>
        <v>#REF!</v>
      </c>
      <c r="X166" s="64" t="e">
        <f ca="1">INDIRECT(CONCATENATE("'",General!$C$10,"[",General!$C$11,"]Input Summary'!",ADDRESS(ROW(V166),COLUMN(V166),4)))</f>
        <v>#REF!</v>
      </c>
      <c r="Y166" s="64" t="e">
        <f ca="1">INDIRECT(CONCATENATE("'",General!$C$10,"[",General!$C$11,"]Input Summary'!",ADDRESS(ROW(W166),COLUMN(W166),4)))</f>
        <v>#REF!</v>
      </c>
    </row>
    <row r="167" spans="15:25" x14ac:dyDescent="0.25">
      <c r="O167" s="65"/>
      <c r="P167" s="65"/>
      <c r="Q167" s="65" t="e">
        <f ca="1">INDIRECT(CONCATENATE("'",General!$C$10,"[",General!$C$11,"]Input Summary'!",ADDRESS(ROW(A167),COLUMN(A167),4)))</f>
        <v>#REF!</v>
      </c>
      <c r="R167" s="64" t="e">
        <f ca="1">INDIRECT(CONCATENATE("'",General!$C$10,"[",General!$C$11,"]Input Summary'!",ADDRESS(ROW(B167),COLUMN(B167),4)))</f>
        <v>#REF!</v>
      </c>
      <c r="S167" s="64" t="e">
        <f ca="1">INDIRECT(CONCATENATE("'",General!$C$10,"[",General!$C$11,"]Input Summary'!",ADDRESS(ROW(Q167),COLUMN(Q167),4)))</f>
        <v>#REF!</v>
      </c>
      <c r="T167" s="64" t="e">
        <f ca="1">INDIRECT(CONCATENATE("'",General!$C$10,"[",General!$C$11,"]Input Summary'!",ADDRESS(ROW(R167),COLUMN(R167),4)))</f>
        <v>#REF!</v>
      </c>
      <c r="U167" s="64" t="e">
        <f ca="1">INDIRECT(CONCATENATE("'",General!$C$10,"[",General!$C$11,"]Input Summary'!",ADDRESS(ROW(S167),COLUMN(S167),4)))</f>
        <v>#REF!</v>
      </c>
      <c r="V167" s="64" t="e">
        <f ca="1">INDIRECT(CONCATENATE("'",General!$C$10,"[",General!$C$11,"]Input Summary'!",ADDRESS(ROW(T167),COLUMN(T167),4)))</f>
        <v>#REF!</v>
      </c>
      <c r="W167" s="64" t="e">
        <f ca="1">INDIRECT(CONCATENATE("'",General!$C$10,"[",General!$C$11,"]Input Summary'!",ADDRESS(ROW(U167),COLUMN(U167),4)))</f>
        <v>#REF!</v>
      </c>
      <c r="X167" s="64" t="e">
        <f ca="1">INDIRECT(CONCATENATE("'",General!$C$10,"[",General!$C$11,"]Input Summary'!",ADDRESS(ROW(V167),COLUMN(V167),4)))</f>
        <v>#REF!</v>
      </c>
      <c r="Y167" s="64" t="e">
        <f ca="1">INDIRECT(CONCATENATE("'",General!$C$10,"[",General!$C$11,"]Input Summary'!",ADDRESS(ROW(W167),COLUMN(W167),4)))</f>
        <v>#REF!</v>
      </c>
    </row>
    <row r="168" spans="15:25" x14ac:dyDescent="0.25">
      <c r="O168" s="65"/>
      <c r="P168" s="65"/>
      <c r="Q168" s="65" t="e">
        <f ca="1">INDIRECT(CONCATENATE("'",General!$C$10,"[",General!$C$11,"]Input Summary'!",ADDRESS(ROW(A168),COLUMN(A168),4)))</f>
        <v>#REF!</v>
      </c>
      <c r="R168" s="64" t="e">
        <f ca="1">INDIRECT(CONCATENATE("'",General!$C$10,"[",General!$C$11,"]Input Summary'!",ADDRESS(ROW(B168),COLUMN(B168),4)))</f>
        <v>#REF!</v>
      </c>
      <c r="S168" s="64" t="e">
        <f ca="1">INDIRECT(CONCATENATE("'",General!$C$10,"[",General!$C$11,"]Input Summary'!",ADDRESS(ROW(Q168),COLUMN(Q168),4)))</f>
        <v>#REF!</v>
      </c>
      <c r="T168" s="64" t="e">
        <f ca="1">INDIRECT(CONCATENATE("'",General!$C$10,"[",General!$C$11,"]Input Summary'!",ADDRESS(ROW(R168),COLUMN(R168),4)))</f>
        <v>#REF!</v>
      </c>
      <c r="U168" s="64" t="e">
        <f ca="1">INDIRECT(CONCATENATE("'",General!$C$10,"[",General!$C$11,"]Input Summary'!",ADDRESS(ROW(S168),COLUMN(S168),4)))</f>
        <v>#REF!</v>
      </c>
      <c r="V168" s="64" t="e">
        <f ca="1">INDIRECT(CONCATENATE("'",General!$C$10,"[",General!$C$11,"]Input Summary'!",ADDRESS(ROW(T168),COLUMN(T168),4)))</f>
        <v>#REF!</v>
      </c>
      <c r="W168" s="64" t="e">
        <f ca="1">INDIRECT(CONCATENATE("'",General!$C$10,"[",General!$C$11,"]Input Summary'!",ADDRESS(ROW(U168),COLUMN(U168),4)))</f>
        <v>#REF!</v>
      </c>
      <c r="X168" s="64" t="e">
        <f ca="1">INDIRECT(CONCATENATE("'",General!$C$10,"[",General!$C$11,"]Input Summary'!",ADDRESS(ROW(V168),COLUMN(V168),4)))</f>
        <v>#REF!</v>
      </c>
      <c r="Y168" s="64" t="e">
        <f ca="1">INDIRECT(CONCATENATE("'",General!$C$10,"[",General!$C$11,"]Input Summary'!",ADDRESS(ROW(W168),COLUMN(W168),4)))</f>
        <v>#REF!</v>
      </c>
    </row>
    <row r="169" spans="15:25" x14ac:dyDescent="0.25">
      <c r="O169" s="65"/>
      <c r="P169" s="65"/>
      <c r="Q169" s="65" t="e">
        <f ca="1">INDIRECT(CONCATENATE("'",General!$C$10,"[",General!$C$11,"]Input Summary'!",ADDRESS(ROW(A169),COLUMN(A169),4)))</f>
        <v>#REF!</v>
      </c>
      <c r="R169" s="64" t="e">
        <f ca="1">INDIRECT(CONCATENATE("'",General!$C$10,"[",General!$C$11,"]Input Summary'!",ADDRESS(ROW(B169),COLUMN(B169),4)))</f>
        <v>#REF!</v>
      </c>
      <c r="S169" s="64" t="e">
        <f ca="1">INDIRECT(CONCATENATE("'",General!$C$10,"[",General!$C$11,"]Input Summary'!",ADDRESS(ROW(Q169),COLUMN(Q169),4)))</f>
        <v>#REF!</v>
      </c>
      <c r="T169" s="64" t="e">
        <f ca="1">INDIRECT(CONCATENATE("'",General!$C$10,"[",General!$C$11,"]Input Summary'!",ADDRESS(ROW(R169),COLUMN(R169),4)))</f>
        <v>#REF!</v>
      </c>
      <c r="U169" s="64" t="e">
        <f ca="1">INDIRECT(CONCATENATE("'",General!$C$10,"[",General!$C$11,"]Input Summary'!",ADDRESS(ROW(S169),COLUMN(S169),4)))</f>
        <v>#REF!</v>
      </c>
      <c r="V169" s="64" t="e">
        <f ca="1">INDIRECT(CONCATENATE("'",General!$C$10,"[",General!$C$11,"]Input Summary'!",ADDRESS(ROW(T169),COLUMN(T169),4)))</f>
        <v>#REF!</v>
      </c>
      <c r="W169" s="64" t="e">
        <f ca="1">INDIRECT(CONCATENATE("'",General!$C$10,"[",General!$C$11,"]Input Summary'!",ADDRESS(ROW(U169),COLUMN(U169),4)))</f>
        <v>#REF!</v>
      </c>
      <c r="X169" s="64" t="e">
        <f ca="1">INDIRECT(CONCATENATE("'",General!$C$10,"[",General!$C$11,"]Input Summary'!",ADDRESS(ROW(V169),COLUMN(V169),4)))</f>
        <v>#REF!</v>
      </c>
      <c r="Y169" s="64" t="e">
        <f ca="1">INDIRECT(CONCATENATE("'",General!$C$10,"[",General!$C$11,"]Input Summary'!",ADDRESS(ROW(W169),COLUMN(W169),4)))</f>
        <v>#REF!</v>
      </c>
    </row>
    <row r="170" spans="15:25" x14ac:dyDescent="0.25">
      <c r="O170" s="65"/>
      <c r="P170" s="65"/>
      <c r="Q170" s="65" t="e">
        <f ca="1">INDIRECT(CONCATENATE("'",General!$C$10,"[",General!$C$11,"]Input Summary'!",ADDRESS(ROW(A170),COLUMN(A170),4)))</f>
        <v>#REF!</v>
      </c>
      <c r="R170" s="64" t="e">
        <f ca="1">INDIRECT(CONCATENATE("'",General!$C$10,"[",General!$C$11,"]Input Summary'!",ADDRESS(ROW(B170),COLUMN(B170),4)))</f>
        <v>#REF!</v>
      </c>
      <c r="S170" s="64" t="e">
        <f ca="1">INDIRECT(CONCATENATE("'",General!$C$10,"[",General!$C$11,"]Input Summary'!",ADDRESS(ROW(Q170),COLUMN(Q170),4)))</f>
        <v>#REF!</v>
      </c>
      <c r="T170" s="64" t="e">
        <f ca="1">INDIRECT(CONCATENATE("'",General!$C$10,"[",General!$C$11,"]Input Summary'!",ADDRESS(ROW(R170),COLUMN(R170),4)))</f>
        <v>#REF!</v>
      </c>
      <c r="U170" s="64" t="e">
        <f ca="1">INDIRECT(CONCATENATE("'",General!$C$10,"[",General!$C$11,"]Input Summary'!",ADDRESS(ROW(S170),COLUMN(S170),4)))</f>
        <v>#REF!</v>
      </c>
      <c r="V170" s="64" t="e">
        <f ca="1">INDIRECT(CONCATENATE("'",General!$C$10,"[",General!$C$11,"]Input Summary'!",ADDRESS(ROW(T170),COLUMN(T170),4)))</f>
        <v>#REF!</v>
      </c>
      <c r="W170" s="64" t="e">
        <f ca="1">INDIRECT(CONCATENATE("'",General!$C$10,"[",General!$C$11,"]Input Summary'!",ADDRESS(ROW(U170),COLUMN(U170),4)))</f>
        <v>#REF!</v>
      </c>
      <c r="X170" s="64" t="e">
        <f ca="1">INDIRECT(CONCATENATE("'",General!$C$10,"[",General!$C$11,"]Input Summary'!",ADDRESS(ROW(V170),COLUMN(V170),4)))</f>
        <v>#REF!</v>
      </c>
      <c r="Y170" s="64" t="e">
        <f ca="1">INDIRECT(CONCATENATE("'",General!$C$10,"[",General!$C$11,"]Input Summary'!",ADDRESS(ROW(W170),COLUMN(W170),4)))</f>
        <v>#REF!</v>
      </c>
    </row>
    <row r="171" spans="15:25" x14ac:dyDescent="0.25">
      <c r="O171" s="65"/>
      <c r="P171" s="65"/>
      <c r="Q171" s="65" t="e">
        <f ca="1">INDIRECT(CONCATENATE("'",General!$C$10,"[",General!$C$11,"]Input Summary'!",ADDRESS(ROW(A171),COLUMN(A171),4)))</f>
        <v>#REF!</v>
      </c>
      <c r="R171" s="64" t="e">
        <f ca="1">INDIRECT(CONCATENATE("'",General!$C$10,"[",General!$C$11,"]Input Summary'!",ADDRESS(ROW(B171),COLUMN(B171),4)))</f>
        <v>#REF!</v>
      </c>
      <c r="S171" s="64" t="e">
        <f ca="1">INDIRECT(CONCATENATE("'",General!$C$10,"[",General!$C$11,"]Input Summary'!",ADDRESS(ROW(Q171),COLUMN(Q171),4)))</f>
        <v>#REF!</v>
      </c>
      <c r="T171" s="64" t="e">
        <f ca="1">INDIRECT(CONCATENATE("'",General!$C$10,"[",General!$C$11,"]Input Summary'!",ADDRESS(ROW(R171),COLUMN(R171),4)))</f>
        <v>#REF!</v>
      </c>
      <c r="U171" s="64" t="e">
        <f ca="1">INDIRECT(CONCATENATE("'",General!$C$10,"[",General!$C$11,"]Input Summary'!",ADDRESS(ROW(S171),COLUMN(S171),4)))</f>
        <v>#REF!</v>
      </c>
      <c r="V171" s="64" t="e">
        <f ca="1">INDIRECT(CONCATENATE("'",General!$C$10,"[",General!$C$11,"]Input Summary'!",ADDRESS(ROW(T171),COLUMN(T171),4)))</f>
        <v>#REF!</v>
      </c>
      <c r="W171" s="64" t="e">
        <f ca="1">INDIRECT(CONCATENATE("'",General!$C$10,"[",General!$C$11,"]Input Summary'!",ADDRESS(ROW(U171),COLUMN(U171),4)))</f>
        <v>#REF!</v>
      </c>
      <c r="X171" s="64" t="e">
        <f ca="1">INDIRECT(CONCATENATE("'",General!$C$10,"[",General!$C$11,"]Input Summary'!",ADDRESS(ROW(V171),COLUMN(V171),4)))</f>
        <v>#REF!</v>
      </c>
      <c r="Y171" s="64" t="e">
        <f ca="1">INDIRECT(CONCATENATE("'",General!$C$10,"[",General!$C$11,"]Input Summary'!",ADDRESS(ROW(W171),COLUMN(W171),4)))</f>
        <v>#REF!</v>
      </c>
    </row>
    <row r="172" spans="15:25" x14ac:dyDescent="0.25">
      <c r="O172" s="65"/>
      <c r="P172" s="65"/>
      <c r="Q172" s="65" t="e">
        <f ca="1">INDIRECT(CONCATENATE("'",General!$C$10,"[",General!$C$11,"]Input Summary'!",ADDRESS(ROW(A172),COLUMN(A172),4)))</f>
        <v>#REF!</v>
      </c>
      <c r="R172" s="64" t="e">
        <f ca="1">INDIRECT(CONCATENATE("'",General!$C$10,"[",General!$C$11,"]Input Summary'!",ADDRESS(ROW(B172),COLUMN(B172),4)))</f>
        <v>#REF!</v>
      </c>
      <c r="S172" s="64" t="e">
        <f ca="1">INDIRECT(CONCATENATE("'",General!$C$10,"[",General!$C$11,"]Input Summary'!",ADDRESS(ROW(Q172),COLUMN(Q172),4)))</f>
        <v>#REF!</v>
      </c>
      <c r="T172" s="64" t="e">
        <f ca="1">INDIRECT(CONCATENATE("'",General!$C$10,"[",General!$C$11,"]Input Summary'!",ADDRESS(ROW(R172),COLUMN(R172),4)))</f>
        <v>#REF!</v>
      </c>
      <c r="U172" s="64" t="e">
        <f ca="1">INDIRECT(CONCATENATE("'",General!$C$10,"[",General!$C$11,"]Input Summary'!",ADDRESS(ROW(S172),COLUMN(S172),4)))</f>
        <v>#REF!</v>
      </c>
      <c r="V172" s="64" t="e">
        <f ca="1">INDIRECT(CONCATENATE("'",General!$C$10,"[",General!$C$11,"]Input Summary'!",ADDRESS(ROW(T172),COLUMN(T172),4)))</f>
        <v>#REF!</v>
      </c>
      <c r="W172" s="64" t="e">
        <f ca="1">INDIRECT(CONCATENATE("'",General!$C$10,"[",General!$C$11,"]Input Summary'!",ADDRESS(ROW(U172),COLUMN(U172),4)))</f>
        <v>#REF!</v>
      </c>
      <c r="X172" s="64" t="e">
        <f ca="1">INDIRECT(CONCATENATE("'",General!$C$10,"[",General!$C$11,"]Input Summary'!",ADDRESS(ROW(V172),COLUMN(V172),4)))</f>
        <v>#REF!</v>
      </c>
      <c r="Y172" s="64" t="e">
        <f ca="1">INDIRECT(CONCATENATE("'",General!$C$10,"[",General!$C$11,"]Input Summary'!",ADDRESS(ROW(W172),COLUMN(W172),4)))</f>
        <v>#REF!</v>
      </c>
    </row>
    <row r="173" spans="15:25" x14ac:dyDescent="0.25">
      <c r="O173" s="65"/>
      <c r="P173" s="65"/>
      <c r="Q173" s="65" t="e">
        <f ca="1">INDIRECT(CONCATENATE("'",General!$C$10,"[",General!$C$11,"]Input Summary'!",ADDRESS(ROW(A173),COLUMN(A173),4)))</f>
        <v>#REF!</v>
      </c>
      <c r="R173" s="64" t="e">
        <f ca="1">INDIRECT(CONCATENATE("'",General!$C$10,"[",General!$C$11,"]Input Summary'!",ADDRESS(ROW(B173),COLUMN(B173),4)))</f>
        <v>#REF!</v>
      </c>
      <c r="S173" s="64" t="e">
        <f ca="1">INDIRECT(CONCATENATE("'",General!$C$10,"[",General!$C$11,"]Input Summary'!",ADDRESS(ROW(Q173),COLUMN(Q173),4)))</f>
        <v>#REF!</v>
      </c>
      <c r="T173" s="64" t="e">
        <f ca="1">INDIRECT(CONCATENATE("'",General!$C$10,"[",General!$C$11,"]Input Summary'!",ADDRESS(ROW(R173),COLUMN(R173),4)))</f>
        <v>#REF!</v>
      </c>
      <c r="U173" s="64" t="e">
        <f ca="1">INDIRECT(CONCATENATE("'",General!$C$10,"[",General!$C$11,"]Input Summary'!",ADDRESS(ROW(S173),COLUMN(S173),4)))</f>
        <v>#REF!</v>
      </c>
      <c r="V173" s="64" t="e">
        <f ca="1">INDIRECT(CONCATENATE("'",General!$C$10,"[",General!$C$11,"]Input Summary'!",ADDRESS(ROW(T173),COLUMN(T173),4)))</f>
        <v>#REF!</v>
      </c>
      <c r="W173" s="64" t="e">
        <f ca="1">INDIRECT(CONCATENATE("'",General!$C$10,"[",General!$C$11,"]Input Summary'!",ADDRESS(ROW(U173),COLUMN(U173),4)))</f>
        <v>#REF!</v>
      </c>
      <c r="X173" s="64" t="e">
        <f ca="1">INDIRECT(CONCATENATE("'",General!$C$10,"[",General!$C$11,"]Input Summary'!",ADDRESS(ROW(V173),COLUMN(V173),4)))</f>
        <v>#REF!</v>
      </c>
      <c r="Y173" s="64" t="e">
        <f ca="1">INDIRECT(CONCATENATE("'",General!$C$10,"[",General!$C$11,"]Input Summary'!",ADDRESS(ROW(W173),COLUMN(W173),4)))</f>
        <v>#REF!</v>
      </c>
    </row>
    <row r="174" spans="15:25" x14ac:dyDescent="0.25">
      <c r="O174" s="65"/>
      <c r="P174" s="65"/>
      <c r="Q174" s="65" t="e">
        <f ca="1">INDIRECT(CONCATENATE("'",General!$C$10,"[",General!$C$11,"]Input Summary'!",ADDRESS(ROW(A174),COLUMN(A174),4)))</f>
        <v>#REF!</v>
      </c>
      <c r="R174" s="64" t="e">
        <f ca="1">INDIRECT(CONCATENATE("'",General!$C$10,"[",General!$C$11,"]Input Summary'!",ADDRESS(ROW(B174),COLUMN(B174),4)))</f>
        <v>#REF!</v>
      </c>
      <c r="S174" s="64" t="e">
        <f ca="1">INDIRECT(CONCATENATE("'",General!$C$10,"[",General!$C$11,"]Input Summary'!",ADDRESS(ROW(Q174),COLUMN(Q174),4)))</f>
        <v>#REF!</v>
      </c>
      <c r="T174" s="64" t="e">
        <f ca="1">INDIRECT(CONCATENATE("'",General!$C$10,"[",General!$C$11,"]Input Summary'!",ADDRESS(ROW(R174),COLUMN(R174),4)))</f>
        <v>#REF!</v>
      </c>
      <c r="U174" s="64" t="e">
        <f ca="1">INDIRECT(CONCATENATE("'",General!$C$10,"[",General!$C$11,"]Input Summary'!",ADDRESS(ROW(S174),COLUMN(S174),4)))</f>
        <v>#REF!</v>
      </c>
      <c r="V174" s="64" t="e">
        <f ca="1">INDIRECT(CONCATENATE("'",General!$C$10,"[",General!$C$11,"]Input Summary'!",ADDRESS(ROW(T174),COLUMN(T174),4)))</f>
        <v>#REF!</v>
      </c>
      <c r="W174" s="64" t="e">
        <f ca="1">INDIRECT(CONCATENATE("'",General!$C$10,"[",General!$C$11,"]Input Summary'!",ADDRESS(ROW(U174),COLUMN(U174),4)))</f>
        <v>#REF!</v>
      </c>
      <c r="X174" s="64" t="e">
        <f ca="1">INDIRECT(CONCATENATE("'",General!$C$10,"[",General!$C$11,"]Input Summary'!",ADDRESS(ROW(V174),COLUMN(V174),4)))</f>
        <v>#REF!</v>
      </c>
      <c r="Y174" s="64" t="e">
        <f ca="1">INDIRECT(CONCATENATE("'",General!$C$10,"[",General!$C$11,"]Input Summary'!",ADDRESS(ROW(W174),COLUMN(W174),4)))</f>
        <v>#REF!</v>
      </c>
    </row>
    <row r="175" spans="15:25" x14ac:dyDescent="0.25">
      <c r="O175" s="65"/>
      <c r="P175" s="65"/>
      <c r="Q175" s="65" t="e">
        <f ca="1">INDIRECT(CONCATENATE("'",General!$C$10,"[",General!$C$11,"]Input Summary'!",ADDRESS(ROW(A175),COLUMN(A175),4)))</f>
        <v>#REF!</v>
      </c>
      <c r="R175" s="64" t="e">
        <f ca="1">INDIRECT(CONCATENATE("'",General!$C$10,"[",General!$C$11,"]Input Summary'!",ADDRESS(ROW(B175),COLUMN(B175),4)))</f>
        <v>#REF!</v>
      </c>
      <c r="S175" s="64" t="e">
        <f ca="1">INDIRECT(CONCATENATE("'",General!$C$10,"[",General!$C$11,"]Input Summary'!",ADDRESS(ROW(Q175),COLUMN(Q175),4)))</f>
        <v>#REF!</v>
      </c>
      <c r="T175" s="64" t="e">
        <f ca="1">INDIRECT(CONCATENATE("'",General!$C$10,"[",General!$C$11,"]Input Summary'!",ADDRESS(ROW(R175),COLUMN(R175),4)))</f>
        <v>#REF!</v>
      </c>
      <c r="U175" s="64" t="e">
        <f ca="1">INDIRECT(CONCATENATE("'",General!$C$10,"[",General!$C$11,"]Input Summary'!",ADDRESS(ROW(S175),COLUMN(S175),4)))</f>
        <v>#REF!</v>
      </c>
      <c r="V175" s="64" t="e">
        <f ca="1">INDIRECT(CONCATENATE("'",General!$C$10,"[",General!$C$11,"]Input Summary'!",ADDRESS(ROW(T175),COLUMN(T175),4)))</f>
        <v>#REF!</v>
      </c>
      <c r="W175" s="64" t="e">
        <f ca="1">INDIRECT(CONCATENATE("'",General!$C$10,"[",General!$C$11,"]Input Summary'!",ADDRESS(ROW(U175),COLUMN(U175),4)))</f>
        <v>#REF!</v>
      </c>
      <c r="X175" s="64" t="e">
        <f ca="1">INDIRECT(CONCATENATE("'",General!$C$10,"[",General!$C$11,"]Input Summary'!",ADDRESS(ROW(V175),COLUMN(V175),4)))</f>
        <v>#REF!</v>
      </c>
      <c r="Y175" s="64" t="e">
        <f ca="1">INDIRECT(CONCATENATE("'",General!$C$10,"[",General!$C$11,"]Input Summary'!",ADDRESS(ROW(W175),COLUMN(W175),4)))</f>
        <v>#REF!</v>
      </c>
    </row>
    <row r="176" spans="15:25" x14ac:dyDescent="0.25">
      <c r="O176" s="65"/>
      <c r="P176" s="65"/>
      <c r="Q176" s="65" t="e">
        <f ca="1">INDIRECT(CONCATENATE("'",General!$C$10,"[",General!$C$11,"]Input Summary'!",ADDRESS(ROW(A176),COLUMN(A176),4)))</f>
        <v>#REF!</v>
      </c>
      <c r="R176" s="64" t="e">
        <f ca="1">INDIRECT(CONCATENATE("'",General!$C$10,"[",General!$C$11,"]Input Summary'!",ADDRESS(ROW(B176),COLUMN(B176),4)))</f>
        <v>#REF!</v>
      </c>
      <c r="S176" s="64" t="e">
        <f ca="1">INDIRECT(CONCATENATE("'",General!$C$10,"[",General!$C$11,"]Input Summary'!",ADDRESS(ROW(Q176),COLUMN(Q176),4)))</f>
        <v>#REF!</v>
      </c>
      <c r="T176" s="64" t="e">
        <f ca="1">INDIRECT(CONCATENATE("'",General!$C$10,"[",General!$C$11,"]Input Summary'!",ADDRESS(ROW(R176),COLUMN(R176),4)))</f>
        <v>#REF!</v>
      </c>
      <c r="U176" s="64" t="e">
        <f ca="1">INDIRECT(CONCATENATE("'",General!$C$10,"[",General!$C$11,"]Input Summary'!",ADDRESS(ROW(S176),COLUMN(S176),4)))</f>
        <v>#REF!</v>
      </c>
      <c r="V176" s="64" t="e">
        <f ca="1">INDIRECT(CONCATENATE("'",General!$C$10,"[",General!$C$11,"]Input Summary'!",ADDRESS(ROW(T176),COLUMN(T176),4)))</f>
        <v>#REF!</v>
      </c>
      <c r="W176" s="64" t="e">
        <f ca="1">INDIRECT(CONCATENATE("'",General!$C$10,"[",General!$C$11,"]Input Summary'!",ADDRESS(ROW(U176),COLUMN(U176),4)))</f>
        <v>#REF!</v>
      </c>
      <c r="X176" s="64" t="e">
        <f ca="1">INDIRECT(CONCATENATE("'",General!$C$10,"[",General!$C$11,"]Input Summary'!",ADDRESS(ROW(V176),COLUMN(V176),4)))</f>
        <v>#REF!</v>
      </c>
      <c r="Y176" s="64" t="e">
        <f ca="1">INDIRECT(CONCATENATE("'",General!$C$10,"[",General!$C$11,"]Input Summary'!",ADDRESS(ROW(W176),COLUMN(W176),4)))</f>
        <v>#REF!</v>
      </c>
    </row>
    <row r="177" spans="15:25" x14ac:dyDescent="0.25">
      <c r="O177" s="65"/>
      <c r="P177" s="65"/>
      <c r="Q177" s="65" t="e">
        <f ca="1">INDIRECT(CONCATENATE("'",General!$C$10,"[",General!$C$11,"]Input Summary'!",ADDRESS(ROW(A177),COLUMN(A177),4)))</f>
        <v>#REF!</v>
      </c>
      <c r="R177" s="64" t="e">
        <f ca="1">INDIRECT(CONCATENATE("'",General!$C$10,"[",General!$C$11,"]Input Summary'!",ADDRESS(ROW(B177),COLUMN(B177),4)))</f>
        <v>#REF!</v>
      </c>
      <c r="S177" s="64" t="e">
        <f ca="1">INDIRECT(CONCATENATE("'",General!$C$10,"[",General!$C$11,"]Input Summary'!",ADDRESS(ROW(Q177),COLUMN(Q177),4)))</f>
        <v>#REF!</v>
      </c>
      <c r="T177" s="64" t="e">
        <f ca="1">INDIRECT(CONCATENATE("'",General!$C$10,"[",General!$C$11,"]Input Summary'!",ADDRESS(ROW(R177),COLUMN(R177),4)))</f>
        <v>#REF!</v>
      </c>
      <c r="U177" s="64" t="e">
        <f ca="1">INDIRECT(CONCATENATE("'",General!$C$10,"[",General!$C$11,"]Input Summary'!",ADDRESS(ROW(S177),COLUMN(S177),4)))</f>
        <v>#REF!</v>
      </c>
      <c r="V177" s="64" t="e">
        <f ca="1">INDIRECT(CONCATENATE("'",General!$C$10,"[",General!$C$11,"]Input Summary'!",ADDRESS(ROW(T177),COLUMN(T177),4)))</f>
        <v>#REF!</v>
      </c>
      <c r="W177" s="64" t="e">
        <f ca="1">INDIRECT(CONCATENATE("'",General!$C$10,"[",General!$C$11,"]Input Summary'!",ADDRESS(ROW(U177),COLUMN(U177),4)))</f>
        <v>#REF!</v>
      </c>
      <c r="X177" s="64" t="e">
        <f ca="1">INDIRECT(CONCATENATE("'",General!$C$10,"[",General!$C$11,"]Input Summary'!",ADDRESS(ROW(V177),COLUMN(V177),4)))</f>
        <v>#REF!</v>
      </c>
      <c r="Y177" s="64" t="e">
        <f ca="1">INDIRECT(CONCATENATE("'",General!$C$10,"[",General!$C$11,"]Input Summary'!",ADDRESS(ROW(W177),COLUMN(W177),4)))</f>
        <v>#REF!</v>
      </c>
    </row>
    <row r="178" spans="15:25" x14ac:dyDescent="0.25">
      <c r="O178" s="65"/>
      <c r="P178" s="65"/>
      <c r="Q178" s="65" t="e">
        <f ca="1">INDIRECT(CONCATENATE("'",General!$C$10,"[",General!$C$11,"]Input Summary'!",ADDRESS(ROW(A178),COLUMN(A178),4)))</f>
        <v>#REF!</v>
      </c>
      <c r="R178" s="64" t="e">
        <f ca="1">INDIRECT(CONCATENATE("'",General!$C$10,"[",General!$C$11,"]Input Summary'!",ADDRESS(ROW(B178),COLUMN(B178),4)))</f>
        <v>#REF!</v>
      </c>
      <c r="S178" s="64" t="e">
        <f ca="1">INDIRECT(CONCATENATE("'",General!$C$10,"[",General!$C$11,"]Input Summary'!",ADDRESS(ROW(Q178),COLUMN(Q178),4)))</f>
        <v>#REF!</v>
      </c>
      <c r="T178" s="64" t="e">
        <f ca="1">INDIRECT(CONCATENATE("'",General!$C$10,"[",General!$C$11,"]Input Summary'!",ADDRESS(ROW(R178),COLUMN(R178),4)))</f>
        <v>#REF!</v>
      </c>
      <c r="U178" s="64" t="e">
        <f ca="1">INDIRECT(CONCATENATE("'",General!$C$10,"[",General!$C$11,"]Input Summary'!",ADDRESS(ROW(S178),COLUMN(S178),4)))</f>
        <v>#REF!</v>
      </c>
      <c r="V178" s="64" t="e">
        <f ca="1">INDIRECT(CONCATENATE("'",General!$C$10,"[",General!$C$11,"]Input Summary'!",ADDRESS(ROW(T178),COLUMN(T178),4)))</f>
        <v>#REF!</v>
      </c>
      <c r="W178" s="64" t="e">
        <f ca="1">INDIRECT(CONCATENATE("'",General!$C$10,"[",General!$C$11,"]Input Summary'!",ADDRESS(ROW(U178),COLUMN(U178),4)))</f>
        <v>#REF!</v>
      </c>
      <c r="X178" s="64" t="e">
        <f ca="1">INDIRECT(CONCATENATE("'",General!$C$10,"[",General!$C$11,"]Input Summary'!",ADDRESS(ROW(V178),COLUMN(V178),4)))</f>
        <v>#REF!</v>
      </c>
      <c r="Y178" s="64" t="e">
        <f ca="1">INDIRECT(CONCATENATE("'",General!$C$10,"[",General!$C$11,"]Input Summary'!",ADDRESS(ROW(W178),COLUMN(W178),4)))</f>
        <v>#REF!</v>
      </c>
    </row>
    <row r="179" spans="15:25" x14ac:dyDescent="0.25">
      <c r="O179" s="65"/>
      <c r="P179" s="65"/>
      <c r="Q179" s="65" t="e">
        <f ca="1">INDIRECT(CONCATENATE("'",General!$C$10,"[",General!$C$11,"]Input Summary'!",ADDRESS(ROW(A179),COLUMN(A179),4)))</f>
        <v>#REF!</v>
      </c>
      <c r="R179" s="64" t="e">
        <f ca="1">INDIRECT(CONCATENATE("'",General!$C$10,"[",General!$C$11,"]Input Summary'!",ADDRESS(ROW(B179),COLUMN(B179),4)))</f>
        <v>#REF!</v>
      </c>
      <c r="S179" s="64" t="e">
        <f ca="1">INDIRECT(CONCATENATE("'",General!$C$10,"[",General!$C$11,"]Input Summary'!",ADDRESS(ROW(Q179),COLUMN(Q179),4)))</f>
        <v>#REF!</v>
      </c>
      <c r="T179" s="64" t="e">
        <f ca="1">INDIRECT(CONCATENATE("'",General!$C$10,"[",General!$C$11,"]Input Summary'!",ADDRESS(ROW(R179),COLUMN(R179),4)))</f>
        <v>#REF!</v>
      </c>
      <c r="U179" s="64" t="e">
        <f ca="1">INDIRECT(CONCATENATE("'",General!$C$10,"[",General!$C$11,"]Input Summary'!",ADDRESS(ROW(S179),COLUMN(S179),4)))</f>
        <v>#REF!</v>
      </c>
      <c r="V179" s="64" t="e">
        <f ca="1">INDIRECT(CONCATENATE("'",General!$C$10,"[",General!$C$11,"]Input Summary'!",ADDRESS(ROW(T179),COLUMN(T179),4)))</f>
        <v>#REF!</v>
      </c>
      <c r="W179" s="64" t="e">
        <f ca="1">INDIRECT(CONCATENATE("'",General!$C$10,"[",General!$C$11,"]Input Summary'!",ADDRESS(ROW(U179),COLUMN(U179),4)))</f>
        <v>#REF!</v>
      </c>
      <c r="X179" s="64" t="e">
        <f ca="1">INDIRECT(CONCATENATE("'",General!$C$10,"[",General!$C$11,"]Input Summary'!",ADDRESS(ROW(V179),COLUMN(V179),4)))</f>
        <v>#REF!</v>
      </c>
      <c r="Y179" s="64" t="e">
        <f ca="1">INDIRECT(CONCATENATE("'",General!$C$10,"[",General!$C$11,"]Input Summary'!",ADDRESS(ROW(W179),COLUMN(W179),4)))</f>
        <v>#REF!</v>
      </c>
    </row>
    <row r="180" spans="15:25" x14ac:dyDescent="0.25">
      <c r="O180" s="65"/>
      <c r="P180" s="65"/>
      <c r="Q180" s="65" t="e">
        <f ca="1">INDIRECT(CONCATENATE("'",General!$C$10,"[",General!$C$11,"]Input Summary'!",ADDRESS(ROW(A180),COLUMN(A180),4)))</f>
        <v>#REF!</v>
      </c>
      <c r="R180" s="64" t="e">
        <f ca="1">INDIRECT(CONCATENATE("'",General!$C$10,"[",General!$C$11,"]Input Summary'!",ADDRESS(ROW(B180),COLUMN(B180),4)))</f>
        <v>#REF!</v>
      </c>
      <c r="S180" s="64" t="e">
        <f ca="1">INDIRECT(CONCATENATE("'",General!$C$10,"[",General!$C$11,"]Input Summary'!",ADDRESS(ROW(Q180),COLUMN(Q180),4)))</f>
        <v>#REF!</v>
      </c>
      <c r="T180" s="64" t="e">
        <f ca="1">INDIRECT(CONCATENATE("'",General!$C$10,"[",General!$C$11,"]Input Summary'!",ADDRESS(ROW(R180),COLUMN(R180),4)))</f>
        <v>#REF!</v>
      </c>
      <c r="U180" s="64" t="e">
        <f ca="1">INDIRECT(CONCATENATE("'",General!$C$10,"[",General!$C$11,"]Input Summary'!",ADDRESS(ROW(S180),COLUMN(S180),4)))</f>
        <v>#REF!</v>
      </c>
      <c r="V180" s="64" t="e">
        <f ca="1">INDIRECT(CONCATENATE("'",General!$C$10,"[",General!$C$11,"]Input Summary'!",ADDRESS(ROW(T180),COLUMN(T180),4)))</f>
        <v>#REF!</v>
      </c>
      <c r="W180" s="64" t="e">
        <f ca="1">INDIRECT(CONCATENATE("'",General!$C$10,"[",General!$C$11,"]Input Summary'!",ADDRESS(ROW(U180),COLUMN(U180),4)))</f>
        <v>#REF!</v>
      </c>
      <c r="X180" s="64" t="e">
        <f ca="1">INDIRECT(CONCATENATE("'",General!$C$10,"[",General!$C$11,"]Input Summary'!",ADDRESS(ROW(V180),COLUMN(V180),4)))</f>
        <v>#REF!</v>
      </c>
      <c r="Y180" s="64" t="e">
        <f ca="1">INDIRECT(CONCATENATE("'",General!$C$10,"[",General!$C$11,"]Input Summary'!",ADDRESS(ROW(W180),COLUMN(W180),4)))</f>
        <v>#REF!</v>
      </c>
    </row>
    <row r="181" spans="15:25" x14ac:dyDescent="0.25">
      <c r="O181" s="65"/>
      <c r="P181" s="65"/>
      <c r="Q181" s="65" t="e">
        <f ca="1">INDIRECT(CONCATENATE("'",General!$C$10,"[",General!$C$11,"]Input Summary'!",ADDRESS(ROW(A181),COLUMN(A181),4)))</f>
        <v>#REF!</v>
      </c>
      <c r="R181" s="64" t="e">
        <f ca="1">INDIRECT(CONCATENATE("'",General!$C$10,"[",General!$C$11,"]Input Summary'!",ADDRESS(ROW(B181),COLUMN(B181),4)))</f>
        <v>#REF!</v>
      </c>
      <c r="S181" s="64" t="e">
        <f ca="1">INDIRECT(CONCATENATE("'",General!$C$10,"[",General!$C$11,"]Input Summary'!",ADDRESS(ROW(Q181),COLUMN(Q181),4)))</f>
        <v>#REF!</v>
      </c>
      <c r="T181" s="64" t="e">
        <f ca="1">INDIRECT(CONCATENATE("'",General!$C$10,"[",General!$C$11,"]Input Summary'!",ADDRESS(ROW(R181),COLUMN(R181),4)))</f>
        <v>#REF!</v>
      </c>
      <c r="U181" s="64" t="e">
        <f ca="1">INDIRECT(CONCATENATE("'",General!$C$10,"[",General!$C$11,"]Input Summary'!",ADDRESS(ROW(S181),COLUMN(S181),4)))</f>
        <v>#REF!</v>
      </c>
      <c r="V181" s="64" t="e">
        <f ca="1">INDIRECT(CONCATENATE("'",General!$C$10,"[",General!$C$11,"]Input Summary'!",ADDRESS(ROW(T181),COLUMN(T181),4)))</f>
        <v>#REF!</v>
      </c>
      <c r="W181" s="64" t="e">
        <f ca="1">INDIRECT(CONCATENATE("'",General!$C$10,"[",General!$C$11,"]Input Summary'!",ADDRESS(ROW(U181),COLUMN(U181),4)))</f>
        <v>#REF!</v>
      </c>
      <c r="X181" s="64" t="e">
        <f ca="1">INDIRECT(CONCATENATE("'",General!$C$10,"[",General!$C$11,"]Input Summary'!",ADDRESS(ROW(V181),COLUMN(V181),4)))</f>
        <v>#REF!</v>
      </c>
      <c r="Y181" s="64" t="e">
        <f ca="1">INDIRECT(CONCATENATE("'",General!$C$10,"[",General!$C$11,"]Input Summary'!",ADDRESS(ROW(W181),COLUMN(W181),4)))</f>
        <v>#REF!</v>
      </c>
    </row>
    <row r="182" spans="15:25" x14ac:dyDescent="0.25">
      <c r="O182" s="65"/>
      <c r="P182" s="65"/>
      <c r="Q182" s="65" t="e">
        <f ca="1">INDIRECT(CONCATENATE("'",General!$C$10,"[",General!$C$11,"]Input Summary'!",ADDRESS(ROW(A182),COLUMN(A182),4)))</f>
        <v>#REF!</v>
      </c>
      <c r="R182" s="64" t="e">
        <f ca="1">INDIRECT(CONCATENATE("'",General!$C$10,"[",General!$C$11,"]Input Summary'!",ADDRESS(ROW(B182),COLUMN(B182),4)))</f>
        <v>#REF!</v>
      </c>
      <c r="S182" s="64" t="e">
        <f ca="1">INDIRECT(CONCATENATE("'",General!$C$10,"[",General!$C$11,"]Input Summary'!",ADDRESS(ROW(Q182),COLUMN(Q182),4)))</f>
        <v>#REF!</v>
      </c>
      <c r="T182" s="64" t="e">
        <f ca="1">INDIRECT(CONCATENATE("'",General!$C$10,"[",General!$C$11,"]Input Summary'!",ADDRESS(ROW(R182),COLUMN(R182),4)))</f>
        <v>#REF!</v>
      </c>
      <c r="U182" s="64" t="e">
        <f ca="1">INDIRECT(CONCATENATE("'",General!$C$10,"[",General!$C$11,"]Input Summary'!",ADDRESS(ROW(S182),COLUMN(S182),4)))</f>
        <v>#REF!</v>
      </c>
      <c r="V182" s="64" t="e">
        <f ca="1">INDIRECT(CONCATENATE("'",General!$C$10,"[",General!$C$11,"]Input Summary'!",ADDRESS(ROW(T182),COLUMN(T182),4)))</f>
        <v>#REF!</v>
      </c>
      <c r="W182" s="64" t="e">
        <f ca="1">INDIRECT(CONCATENATE("'",General!$C$10,"[",General!$C$11,"]Input Summary'!",ADDRESS(ROW(U182),COLUMN(U182),4)))</f>
        <v>#REF!</v>
      </c>
      <c r="X182" s="64" t="e">
        <f ca="1">INDIRECT(CONCATENATE("'",General!$C$10,"[",General!$C$11,"]Input Summary'!",ADDRESS(ROW(V182),COLUMN(V182),4)))</f>
        <v>#REF!</v>
      </c>
      <c r="Y182" s="64" t="e">
        <f ca="1">INDIRECT(CONCATENATE("'",General!$C$10,"[",General!$C$11,"]Input Summary'!",ADDRESS(ROW(W182),COLUMN(W182),4)))</f>
        <v>#REF!</v>
      </c>
    </row>
    <row r="183" spans="15:25" x14ac:dyDescent="0.25">
      <c r="O183" s="65"/>
      <c r="P183" s="65"/>
      <c r="Q183" s="65" t="e">
        <f ca="1">INDIRECT(CONCATENATE("'",General!$C$10,"[",General!$C$11,"]Input Summary'!",ADDRESS(ROW(A183),COLUMN(A183),4)))</f>
        <v>#REF!</v>
      </c>
      <c r="R183" s="64" t="e">
        <f ca="1">INDIRECT(CONCATENATE("'",General!$C$10,"[",General!$C$11,"]Input Summary'!",ADDRESS(ROW(B183),COLUMN(B183),4)))</f>
        <v>#REF!</v>
      </c>
      <c r="S183" s="64" t="e">
        <f ca="1">INDIRECT(CONCATENATE("'",General!$C$10,"[",General!$C$11,"]Input Summary'!",ADDRESS(ROW(Q183),COLUMN(Q183),4)))</f>
        <v>#REF!</v>
      </c>
      <c r="T183" s="64" t="e">
        <f ca="1">INDIRECT(CONCATENATE("'",General!$C$10,"[",General!$C$11,"]Input Summary'!",ADDRESS(ROW(R183),COLUMN(R183),4)))</f>
        <v>#REF!</v>
      </c>
      <c r="U183" s="64" t="e">
        <f ca="1">INDIRECT(CONCATENATE("'",General!$C$10,"[",General!$C$11,"]Input Summary'!",ADDRESS(ROW(S183),COLUMN(S183),4)))</f>
        <v>#REF!</v>
      </c>
      <c r="V183" s="64" t="e">
        <f ca="1">INDIRECT(CONCATENATE("'",General!$C$10,"[",General!$C$11,"]Input Summary'!",ADDRESS(ROW(T183),COLUMN(T183),4)))</f>
        <v>#REF!</v>
      </c>
      <c r="W183" s="64" t="e">
        <f ca="1">INDIRECT(CONCATENATE("'",General!$C$10,"[",General!$C$11,"]Input Summary'!",ADDRESS(ROW(U183),COLUMN(U183),4)))</f>
        <v>#REF!</v>
      </c>
      <c r="X183" s="64" t="e">
        <f ca="1">INDIRECT(CONCATENATE("'",General!$C$10,"[",General!$C$11,"]Input Summary'!",ADDRESS(ROW(V183),COLUMN(V183),4)))</f>
        <v>#REF!</v>
      </c>
      <c r="Y183" s="64" t="e">
        <f ca="1">INDIRECT(CONCATENATE("'",General!$C$10,"[",General!$C$11,"]Input Summary'!",ADDRESS(ROW(W183),COLUMN(W183),4)))</f>
        <v>#REF!</v>
      </c>
    </row>
    <row r="184" spans="15:25" x14ac:dyDescent="0.25">
      <c r="O184" s="65"/>
      <c r="P184" s="65"/>
      <c r="Q184" s="65" t="e">
        <f ca="1">INDIRECT(CONCATENATE("'",General!$C$10,"[",General!$C$11,"]Input Summary'!",ADDRESS(ROW(A184),COLUMN(A184),4)))</f>
        <v>#REF!</v>
      </c>
      <c r="R184" s="64" t="e">
        <f ca="1">INDIRECT(CONCATENATE("'",General!$C$10,"[",General!$C$11,"]Input Summary'!",ADDRESS(ROW(B184),COLUMN(B184),4)))</f>
        <v>#REF!</v>
      </c>
      <c r="S184" s="64" t="e">
        <f ca="1">INDIRECT(CONCATENATE("'",General!$C$10,"[",General!$C$11,"]Input Summary'!",ADDRESS(ROW(Q184),COLUMN(Q184),4)))</f>
        <v>#REF!</v>
      </c>
      <c r="T184" s="64" t="e">
        <f ca="1">INDIRECT(CONCATENATE("'",General!$C$10,"[",General!$C$11,"]Input Summary'!",ADDRESS(ROW(R184),COLUMN(R184),4)))</f>
        <v>#REF!</v>
      </c>
      <c r="U184" s="64" t="e">
        <f ca="1">INDIRECT(CONCATENATE("'",General!$C$10,"[",General!$C$11,"]Input Summary'!",ADDRESS(ROW(S184),COLUMN(S184),4)))</f>
        <v>#REF!</v>
      </c>
      <c r="V184" s="64" t="e">
        <f ca="1">INDIRECT(CONCATENATE("'",General!$C$10,"[",General!$C$11,"]Input Summary'!",ADDRESS(ROW(T184),COLUMN(T184),4)))</f>
        <v>#REF!</v>
      </c>
      <c r="W184" s="64" t="e">
        <f ca="1">INDIRECT(CONCATENATE("'",General!$C$10,"[",General!$C$11,"]Input Summary'!",ADDRESS(ROW(U184),COLUMN(U184),4)))</f>
        <v>#REF!</v>
      </c>
      <c r="X184" s="64" t="e">
        <f ca="1">INDIRECT(CONCATENATE("'",General!$C$10,"[",General!$C$11,"]Input Summary'!",ADDRESS(ROW(V184),COLUMN(V184),4)))</f>
        <v>#REF!</v>
      </c>
      <c r="Y184" s="64" t="e">
        <f ca="1">INDIRECT(CONCATENATE("'",General!$C$10,"[",General!$C$11,"]Input Summary'!",ADDRESS(ROW(W184),COLUMN(W184),4)))</f>
        <v>#REF!</v>
      </c>
    </row>
    <row r="185" spans="15:25" x14ac:dyDescent="0.25">
      <c r="O185" s="65"/>
      <c r="P185" s="65"/>
      <c r="Q185" s="65" t="e">
        <f ca="1">INDIRECT(CONCATENATE("'",General!$C$10,"[",General!$C$11,"]Input Summary'!",ADDRESS(ROW(A185),COLUMN(A185),4)))</f>
        <v>#REF!</v>
      </c>
      <c r="R185" s="64" t="e">
        <f ca="1">INDIRECT(CONCATENATE("'",General!$C$10,"[",General!$C$11,"]Input Summary'!",ADDRESS(ROW(B185),COLUMN(B185),4)))</f>
        <v>#REF!</v>
      </c>
      <c r="S185" s="64" t="e">
        <f ca="1">INDIRECT(CONCATENATE("'",General!$C$10,"[",General!$C$11,"]Input Summary'!",ADDRESS(ROW(Q185),COLUMN(Q185),4)))</f>
        <v>#REF!</v>
      </c>
      <c r="T185" s="64" t="e">
        <f ca="1">INDIRECT(CONCATENATE("'",General!$C$10,"[",General!$C$11,"]Input Summary'!",ADDRESS(ROW(R185),COLUMN(R185),4)))</f>
        <v>#REF!</v>
      </c>
      <c r="U185" s="64" t="e">
        <f ca="1">INDIRECT(CONCATENATE("'",General!$C$10,"[",General!$C$11,"]Input Summary'!",ADDRESS(ROW(S185),COLUMN(S185),4)))</f>
        <v>#REF!</v>
      </c>
      <c r="V185" s="64" t="e">
        <f ca="1">INDIRECT(CONCATENATE("'",General!$C$10,"[",General!$C$11,"]Input Summary'!",ADDRESS(ROW(T185),COLUMN(T185),4)))</f>
        <v>#REF!</v>
      </c>
      <c r="W185" s="64" t="e">
        <f ca="1">INDIRECT(CONCATENATE("'",General!$C$10,"[",General!$C$11,"]Input Summary'!",ADDRESS(ROW(U185),COLUMN(U185),4)))</f>
        <v>#REF!</v>
      </c>
      <c r="X185" s="64" t="e">
        <f ca="1">INDIRECT(CONCATENATE("'",General!$C$10,"[",General!$C$11,"]Input Summary'!",ADDRESS(ROW(V185),COLUMN(V185),4)))</f>
        <v>#REF!</v>
      </c>
      <c r="Y185" s="64" t="e">
        <f ca="1">INDIRECT(CONCATENATE("'",General!$C$10,"[",General!$C$11,"]Input Summary'!",ADDRESS(ROW(W185),COLUMN(W185),4)))</f>
        <v>#REF!</v>
      </c>
    </row>
    <row r="186" spans="15:25" x14ac:dyDescent="0.25">
      <c r="O186" s="65"/>
      <c r="P186" s="65"/>
      <c r="Q186" s="65" t="e">
        <f ca="1">INDIRECT(CONCATENATE("'",General!$C$10,"[",General!$C$11,"]Input Summary'!",ADDRESS(ROW(A186),COLUMN(A186),4)))</f>
        <v>#REF!</v>
      </c>
      <c r="R186" s="64" t="e">
        <f ca="1">INDIRECT(CONCATENATE("'",General!$C$10,"[",General!$C$11,"]Input Summary'!",ADDRESS(ROW(B186),COLUMN(B186),4)))</f>
        <v>#REF!</v>
      </c>
      <c r="S186" s="64" t="e">
        <f ca="1">INDIRECT(CONCATENATE("'",General!$C$10,"[",General!$C$11,"]Input Summary'!",ADDRESS(ROW(Q186),COLUMN(Q186),4)))</f>
        <v>#REF!</v>
      </c>
      <c r="T186" s="64" t="e">
        <f ca="1">INDIRECT(CONCATENATE("'",General!$C$10,"[",General!$C$11,"]Input Summary'!",ADDRESS(ROW(R186),COLUMN(R186),4)))</f>
        <v>#REF!</v>
      </c>
      <c r="U186" s="64" t="e">
        <f ca="1">INDIRECT(CONCATENATE("'",General!$C$10,"[",General!$C$11,"]Input Summary'!",ADDRESS(ROW(S186),COLUMN(S186),4)))</f>
        <v>#REF!</v>
      </c>
      <c r="V186" s="64" t="e">
        <f ca="1">INDIRECT(CONCATENATE("'",General!$C$10,"[",General!$C$11,"]Input Summary'!",ADDRESS(ROW(T186),COLUMN(T186),4)))</f>
        <v>#REF!</v>
      </c>
      <c r="W186" s="64" t="e">
        <f ca="1">INDIRECT(CONCATENATE("'",General!$C$10,"[",General!$C$11,"]Input Summary'!",ADDRESS(ROW(U186),COLUMN(U186),4)))</f>
        <v>#REF!</v>
      </c>
      <c r="X186" s="64" t="e">
        <f ca="1">INDIRECT(CONCATENATE("'",General!$C$10,"[",General!$C$11,"]Input Summary'!",ADDRESS(ROW(V186),COLUMN(V186),4)))</f>
        <v>#REF!</v>
      </c>
      <c r="Y186" s="64" t="e">
        <f ca="1">INDIRECT(CONCATENATE("'",General!$C$10,"[",General!$C$11,"]Input Summary'!",ADDRESS(ROW(W186),COLUMN(W186),4)))</f>
        <v>#REF!</v>
      </c>
    </row>
    <row r="187" spans="15:25" x14ac:dyDescent="0.25">
      <c r="O187" s="65"/>
      <c r="P187" s="65"/>
      <c r="Q187" s="65" t="e">
        <f ca="1">INDIRECT(CONCATENATE("'",General!$C$10,"[",General!$C$11,"]Input Summary'!",ADDRESS(ROW(A187),COLUMN(A187),4)))</f>
        <v>#REF!</v>
      </c>
      <c r="R187" s="64" t="e">
        <f ca="1">INDIRECT(CONCATENATE("'",General!$C$10,"[",General!$C$11,"]Input Summary'!",ADDRESS(ROW(B187),COLUMN(B187),4)))</f>
        <v>#REF!</v>
      </c>
      <c r="S187" s="64" t="e">
        <f ca="1">INDIRECT(CONCATENATE("'",General!$C$10,"[",General!$C$11,"]Input Summary'!",ADDRESS(ROW(Q187),COLUMN(Q187),4)))</f>
        <v>#REF!</v>
      </c>
      <c r="T187" s="64" t="e">
        <f ca="1">INDIRECT(CONCATENATE("'",General!$C$10,"[",General!$C$11,"]Input Summary'!",ADDRESS(ROW(R187),COLUMN(R187),4)))</f>
        <v>#REF!</v>
      </c>
      <c r="U187" s="64" t="e">
        <f ca="1">INDIRECT(CONCATENATE("'",General!$C$10,"[",General!$C$11,"]Input Summary'!",ADDRESS(ROW(S187),COLUMN(S187),4)))</f>
        <v>#REF!</v>
      </c>
      <c r="V187" s="64" t="e">
        <f ca="1">INDIRECT(CONCATENATE("'",General!$C$10,"[",General!$C$11,"]Input Summary'!",ADDRESS(ROW(T187),COLUMN(T187),4)))</f>
        <v>#REF!</v>
      </c>
      <c r="W187" s="64" t="e">
        <f ca="1">INDIRECT(CONCATENATE("'",General!$C$10,"[",General!$C$11,"]Input Summary'!",ADDRESS(ROW(U187),COLUMN(U187),4)))</f>
        <v>#REF!</v>
      </c>
      <c r="X187" s="64" t="e">
        <f ca="1">INDIRECT(CONCATENATE("'",General!$C$10,"[",General!$C$11,"]Input Summary'!",ADDRESS(ROW(V187),COLUMN(V187),4)))</f>
        <v>#REF!</v>
      </c>
      <c r="Y187" s="64" t="e">
        <f ca="1">INDIRECT(CONCATENATE("'",General!$C$10,"[",General!$C$11,"]Input Summary'!",ADDRESS(ROW(W187),COLUMN(W187),4)))</f>
        <v>#REF!</v>
      </c>
    </row>
    <row r="188" spans="15:25" x14ac:dyDescent="0.25">
      <c r="O188" s="65"/>
      <c r="P188" s="65"/>
      <c r="Q188" s="65" t="e">
        <f ca="1">INDIRECT(CONCATENATE("'",General!$C$10,"[",General!$C$11,"]Input Summary'!",ADDRESS(ROW(A188),COLUMN(A188),4)))</f>
        <v>#REF!</v>
      </c>
      <c r="R188" s="64" t="e">
        <f ca="1">INDIRECT(CONCATENATE("'",General!$C$10,"[",General!$C$11,"]Input Summary'!",ADDRESS(ROW(B188),COLUMN(B188),4)))</f>
        <v>#REF!</v>
      </c>
      <c r="S188" s="64" t="e">
        <f ca="1">INDIRECT(CONCATENATE("'",General!$C$10,"[",General!$C$11,"]Input Summary'!",ADDRESS(ROW(Q188),COLUMN(Q188),4)))</f>
        <v>#REF!</v>
      </c>
      <c r="T188" s="64" t="e">
        <f ca="1">INDIRECT(CONCATENATE("'",General!$C$10,"[",General!$C$11,"]Input Summary'!",ADDRESS(ROW(R188),COLUMN(R188),4)))</f>
        <v>#REF!</v>
      </c>
      <c r="U188" s="64" t="e">
        <f ca="1">INDIRECT(CONCATENATE("'",General!$C$10,"[",General!$C$11,"]Input Summary'!",ADDRESS(ROW(S188),COLUMN(S188),4)))</f>
        <v>#REF!</v>
      </c>
      <c r="V188" s="64" t="e">
        <f ca="1">INDIRECT(CONCATENATE("'",General!$C$10,"[",General!$C$11,"]Input Summary'!",ADDRESS(ROW(T188),COLUMN(T188),4)))</f>
        <v>#REF!</v>
      </c>
      <c r="W188" s="64" t="e">
        <f ca="1">INDIRECT(CONCATENATE("'",General!$C$10,"[",General!$C$11,"]Input Summary'!",ADDRESS(ROW(U188),COLUMN(U188),4)))</f>
        <v>#REF!</v>
      </c>
      <c r="X188" s="64" t="e">
        <f ca="1">INDIRECT(CONCATENATE("'",General!$C$10,"[",General!$C$11,"]Input Summary'!",ADDRESS(ROW(V188),COLUMN(V188),4)))</f>
        <v>#REF!</v>
      </c>
      <c r="Y188" s="64" t="e">
        <f ca="1">INDIRECT(CONCATENATE("'",General!$C$10,"[",General!$C$11,"]Input Summary'!",ADDRESS(ROW(W188),COLUMN(W188),4)))</f>
        <v>#REF!</v>
      </c>
    </row>
    <row r="189" spans="15:25" x14ac:dyDescent="0.25">
      <c r="O189" s="65"/>
      <c r="P189" s="65"/>
      <c r="Q189" s="65" t="e">
        <f ca="1">INDIRECT(CONCATENATE("'",General!$C$10,"[",General!$C$11,"]Input Summary'!",ADDRESS(ROW(A189),COLUMN(A189),4)))</f>
        <v>#REF!</v>
      </c>
      <c r="R189" s="64" t="e">
        <f ca="1">INDIRECT(CONCATENATE("'",General!$C$10,"[",General!$C$11,"]Input Summary'!",ADDRESS(ROW(B189),COLUMN(B189),4)))</f>
        <v>#REF!</v>
      </c>
      <c r="S189" s="64" t="e">
        <f ca="1">INDIRECT(CONCATENATE("'",General!$C$10,"[",General!$C$11,"]Input Summary'!",ADDRESS(ROW(Q189),COLUMN(Q189),4)))</f>
        <v>#REF!</v>
      </c>
      <c r="T189" s="64" t="e">
        <f ca="1">INDIRECT(CONCATENATE("'",General!$C$10,"[",General!$C$11,"]Input Summary'!",ADDRESS(ROW(R189),COLUMN(R189),4)))</f>
        <v>#REF!</v>
      </c>
      <c r="U189" s="64" t="e">
        <f ca="1">INDIRECT(CONCATENATE("'",General!$C$10,"[",General!$C$11,"]Input Summary'!",ADDRESS(ROW(S189),COLUMN(S189),4)))</f>
        <v>#REF!</v>
      </c>
      <c r="V189" s="64" t="e">
        <f ca="1">INDIRECT(CONCATENATE("'",General!$C$10,"[",General!$C$11,"]Input Summary'!",ADDRESS(ROW(T189),COLUMN(T189),4)))</f>
        <v>#REF!</v>
      </c>
      <c r="W189" s="64" t="e">
        <f ca="1">INDIRECT(CONCATENATE("'",General!$C$10,"[",General!$C$11,"]Input Summary'!",ADDRESS(ROW(U189),COLUMN(U189),4)))</f>
        <v>#REF!</v>
      </c>
      <c r="X189" s="64" t="e">
        <f ca="1">INDIRECT(CONCATENATE("'",General!$C$10,"[",General!$C$11,"]Input Summary'!",ADDRESS(ROW(V189),COLUMN(V189),4)))</f>
        <v>#REF!</v>
      </c>
      <c r="Y189" s="64" t="e">
        <f ca="1">INDIRECT(CONCATENATE("'",General!$C$10,"[",General!$C$11,"]Input Summary'!",ADDRESS(ROW(W189),COLUMN(W189),4)))</f>
        <v>#REF!</v>
      </c>
    </row>
    <row r="190" spans="15:25" x14ac:dyDescent="0.25">
      <c r="O190" s="65"/>
      <c r="P190" s="65"/>
      <c r="Q190" s="65" t="e">
        <f ca="1">INDIRECT(CONCATENATE("'",General!$C$10,"[",General!$C$11,"]Input Summary'!",ADDRESS(ROW(A190),COLUMN(A190),4)))</f>
        <v>#REF!</v>
      </c>
      <c r="R190" s="64" t="e">
        <f ca="1">INDIRECT(CONCATENATE("'",General!$C$10,"[",General!$C$11,"]Input Summary'!",ADDRESS(ROW(B190),COLUMN(B190),4)))</f>
        <v>#REF!</v>
      </c>
      <c r="S190" s="64" t="e">
        <f ca="1">INDIRECT(CONCATENATE("'",General!$C$10,"[",General!$C$11,"]Input Summary'!",ADDRESS(ROW(Q190),COLUMN(Q190),4)))</f>
        <v>#REF!</v>
      </c>
      <c r="T190" s="64" t="e">
        <f ca="1">INDIRECT(CONCATENATE("'",General!$C$10,"[",General!$C$11,"]Input Summary'!",ADDRESS(ROW(R190),COLUMN(R190),4)))</f>
        <v>#REF!</v>
      </c>
      <c r="U190" s="64" t="e">
        <f ca="1">INDIRECT(CONCATENATE("'",General!$C$10,"[",General!$C$11,"]Input Summary'!",ADDRESS(ROW(S190),COLUMN(S190),4)))</f>
        <v>#REF!</v>
      </c>
      <c r="V190" s="64" t="e">
        <f ca="1">INDIRECT(CONCATENATE("'",General!$C$10,"[",General!$C$11,"]Input Summary'!",ADDRESS(ROW(T190),COLUMN(T190),4)))</f>
        <v>#REF!</v>
      </c>
      <c r="W190" s="64" t="e">
        <f ca="1">INDIRECT(CONCATENATE("'",General!$C$10,"[",General!$C$11,"]Input Summary'!",ADDRESS(ROW(U190),COLUMN(U190),4)))</f>
        <v>#REF!</v>
      </c>
      <c r="X190" s="64" t="e">
        <f ca="1">INDIRECT(CONCATENATE("'",General!$C$10,"[",General!$C$11,"]Input Summary'!",ADDRESS(ROW(V190),COLUMN(V190),4)))</f>
        <v>#REF!</v>
      </c>
      <c r="Y190" s="64" t="e">
        <f ca="1">INDIRECT(CONCATENATE("'",General!$C$10,"[",General!$C$11,"]Input Summary'!",ADDRESS(ROW(W190),COLUMN(W190),4)))</f>
        <v>#REF!</v>
      </c>
    </row>
    <row r="191" spans="15:25" x14ac:dyDescent="0.25">
      <c r="O191" s="65"/>
      <c r="P191" s="65"/>
      <c r="Q191" s="65" t="e">
        <f ca="1">INDIRECT(CONCATENATE("'",General!$C$10,"[",General!$C$11,"]Input Summary'!",ADDRESS(ROW(A191),COLUMN(A191),4)))</f>
        <v>#REF!</v>
      </c>
      <c r="R191" s="64" t="e">
        <f ca="1">INDIRECT(CONCATENATE("'",General!$C$10,"[",General!$C$11,"]Input Summary'!",ADDRESS(ROW(B191),COLUMN(B191),4)))</f>
        <v>#REF!</v>
      </c>
      <c r="S191" s="64" t="e">
        <f ca="1">INDIRECT(CONCATENATE("'",General!$C$10,"[",General!$C$11,"]Input Summary'!",ADDRESS(ROW(Q191),COLUMN(Q191),4)))</f>
        <v>#REF!</v>
      </c>
      <c r="T191" s="64" t="e">
        <f ca="1">INDIRECT(CONCATENATE("'",General!$C$10,"[",General!$C$11,"]Input Summary'!",ADDRESS(ROW(R191),COLUMN(R191),4)))</f>
        <v>#REF!</v>
      </c>
      <c r="U191" s="64" t="e">
        <f ca="1">INDIRECT(CONCATENATE("'",General!$C$10,"[",General!$C$11,"]Input Summary'!",ADDRESS(ROW(S191),COLUMN(S191),4)))</f>
        <v>#REF!</v>
      </c>
      <c r="V191" s="64" t="e">
        <f ca="1">INDIRECT(CONCATENATE("'",General!$C$10,"[",General!$C$11,"]Input Summary'!",ADDRESS(ROW(T191),COLUMN(T191),4)))</f>
        <v>#REF!</v>
      </c>
      <c r="W191" s="64" t="e">
        <f ca="1">INDIRECT(CONCATENATE("'",General!$C$10,"[",General!$C$11,"]Input Summary'!",ADDRESS(ROW(U191),COLUMN(U191),4)))</f>
        <v>#REF!</v>
      </c>
      <c r="X191" s="64" t="e">
        <f ca="1">INDIRECT(CONCATENATE("'",General!$C$10,"[",General!$C$11,"]Input Summary'!",ADDRESS(ROW(V191),COLUMN(V191),4)))</f>
        <v>#REF!</v>
      </c>
      <c r="Y191" s="64" t="e">
        <f ca="1">INDIRECT(CONCATENATE("'",General!$C$10,"[",General!$C$11,"]Input Summary'!",ADDRESS(ROW(W191),COLUMN(W191),4)))</f>
        <v>#REF!</v>
      </c>
    </row>
    <row r="192" spans="15:25" x14ac:dyDescent="0.25">
      <c r="O192" s="65"/>
      <c r="P192" s="65"/>
      <c r="Q192" s="65" t="e">
        <f ca="1">INDIRECT(CONCATENATE("'",General!$C$10,"[",General!$C$11,"]Input Summary'!",ADDRESS(ROW(A192),COLUMN(A192),4)))</f>
        <v>#REF!</v>
      </c>
      <c r="R192" s="64" t="e">
        <f ca="1">INDIRECT(CONCATENATE("'",General!$C$10,"[",General!$C$11,"]Input Summary'!",ADDRESS(ROW(B192),COLUMN(B192),4)))</f>
        <v>#REF!</v>
      </c>
      <c r="S192" s="64" t="e">
        <f ca="1">INDIRECT(CONCATENATE("'",General!$C$10,"[",General!$C$11,"]Input Summary'!",ADDRESS(ROW(Q192),COLUMN(Q192),4)))</f>
        <v>#REF!</v>
      </c>
      <c r="T192" s="64" t="e">
        <f ca="1">INDIRECT(CONCATENATE("'",General!$C$10,"[",General!$C$11,"]Input Summary'!",ADDRESS(ROW(R192),COLUMN(R192),4)))</f>
        <v>#REF!</v>
      </c>
      <c r="U192" s="64" t="e">
        <f ca="1">INDIRECT(CONCATENATE("'",General!$C$10,"[",General!$C$11,"]Input Summary'!",ADDRESS(ROW(S192),COLUMN(S192),4)))</f>
        <v>#REF!</v>
      </c>
      <c r="V192" s="64" t="e">
        <f ca="1">INDIRECT(CONCATENATE("'",General!$C$10,"[",General!$C$11,"]Input Summary'!",ADDRESS(ROW(T192),COLUMN(T192),4)))</f>
        <v>#REF!</v>
      </c>
      <c r="W192" s="64" t="e">
        <f ca="1">INDIRECT(CONCATENATE("'",General!$C$10,"[",General!$C$11,"]Input Summary'!",ADDRESS(ROW(U192),COLUMN(U192),4)))</f>
        <v>#REF!</v>
      </c>
      <c r="X192" s="64" t="e">
        <f ca="1">INDIRECT(CONCATENATE("'",General!$C$10,"[",General!$C$11,"]Input Summary'!",ADDRESS(ROW(V192),COLUMN(V192),4)))</f>
        <v>#REF!</v>
      </c>
      <c r="Y192" s="64" t="e">
        <f ca="1">INDIRECT(CONCATENATE("'",General!$C$10,"[",General!$C$11,"]Input Summary'!",ADDRESS(ROW(W192),COLUMN(W192),4)))</f>
        <v>#REF!</v>
      </c>
    </row>
    <row r="193" spans="15:25" x14ac:dyDescent="0.25">
      <c r="O193" s="65"/>
      <c r="P193" s="65"/>
      <c r="Q193" s="65" t="e">
        <f ca="1">INDIRECT(CONCATENATE("'",General!$C$10,"[",General!$C$11,"]Input Summary'!",ADDRESS(ROW(A193),COLUMN(A193),4)))</f>
        <v>#REF!</v>
      </c>
      <c r="R193" s="64" t="e">
        <f ca="1">INDIRECT(CONCATENATE("'",General!$C$10,"[",General!$C$11,"]Input Summary'!",ADDRESS(ROW(B193),COLUMN(B193),4)))</f>
        <v>#REF!</v>
      </c>
      <c r="S193" s="64" t="e">
        <f ca="1">INDIRECT(CONCATENATE("'",General!$C$10,"[",General!$C$11,"]Input Summary'!",ADDRESS(ROW(Q193),COLUMN(Q193),4)))</f>
        <v>#REF!</v>
      </c>
      <c r="T193" s="64" t="e">
        <f ca="1">INDIRECT(CONCATENATE("'",General!$C$10,"[",General!$C$11,"]Input Summary'!",ADDRESS(ROW(R193),COLUMN(R193),4)))</f>
        <v>#REF!</v>
      </c>
      <c r="U193" s="64" t="e">
        <f ca="1">INDIRECT(CONCATENATE("'",General!$C$10,"[",General!$C$11,"]Input Summary'!",ADDRESS(ROW(S193),COLUMN(S193),4)))</f>
        <v>#REF!</v>
      </c>
      <c r="V193" s="64" t="e">
        <f ca="1">INDIRECT(CONCATENATE("'",General!$C$10,"[",General!$C$11,"]Input Summary'!",ADDRESS(ROW(T193),COLUMN(T193),4)))</f>
        <v>#REF!</v>
      </c>
      <c r="W193" s="64" t="e">
        <f ca="1">INDIRECT(CONCATENATE("'",General!$C$10,"[",General!$C$11,"]Input Summary'!",ADDRESS(ROW(U193),COLUMN(U193),4)))</f>
        <v>#REF!</v>
      </c>
      <c r="X193" s="64" t="e">
        <f ca="1">INDIRECT(CONCATENATE("'",General!$C$10,"[",General!$C$11,"]Input Summary'!",ADDRESS(ROW(V193),COLUMN(V193),4)))</f>
        <v>#REF!</v>
      </c>
      <c r="Y193" s="64" t="e">
        <f ca="1">INDIRECT(CONCATENATE("'",General!$C$10,"[",General!$C$11,"]Input Summary'!",ADDRESS(ROW(W193),COLUMN(W193),4)))</f>
        <v>#REF!</v>
      </c>
    </row>
    <row r="194" spans="15:25" x14ac:dyDescent="0.25">
      <c r="O194" s="65"/>
      <c r="P194" s="65"/>
      <c r="Q194" s="65" t="e">
        <f ca="1">INDIRECT(CONCATENATE("'",General!$C$10,"[",General!$C$11,"]Input Summary'!",ADDRESS(ROW(A194),COLUMN(A194),4)))</f>
        <v>#REF!</v>
      </c>
      <c r="R194" s="64" t="e">
        <f ca="1">INDIRECT(CONCATENATE("'",General!$C$10,"[",General!$C$11,"]Input Summary'!",ADDRESS(ROW(B194),COLUMN(B194),4)))</f>
        <v>#REF!</v>
      </c>
      <c r="S194" s="64" t="e">
        <f ca="1">INDIRECT(CONCATENATE("'",General!$C$10,"[",General!$C$11,"]Input Summary'!",ADDRESS(ROW(Q194),COLUMN(Q194),4)))</f>
        <v>#REF!</v>
      </c>
      <c r="T194" s="64" t="e">
        <f ca="1">INDIRECT(CONCATENATE("'",General!$C$10,"[",General!$C$11,"]Input Summary'!",ADDRESS(ROW(R194),COLUMN(R194),4)))</f>
        <v>#REF!</v>
      </c>
      <c r="U194" s="64" t="e">
        <f ca="1">INDIRECT(CONCATENATE("'",General!$C$10,"[",General!$C$11,"]Input Summary'!",ADDRESS(ROW(S194),COLUMN(S194),4)))</f>
        <v>#REF!</v>
      </c>
      <c r="V194" s="64" t="e">
        <f ca="1">INDIRECT(CONCATENATE("'",General!$C$10,"[",General!$C$11,"]Input Summary'!",ADDRESS(ROW(T194),COLUMN(T194),4)))</f>
        <v>#REF!</v>
      </c>
      <c r="W194" s="64" t="e">
        <f ca="1">INDIRECT(CONCATENATE("'",General!$C$10,"[",General!$C$11,"]Input Summary'!",ADDRESS(ROW(U194),COLUMN(U194),4)))</f>
        <v>#REF!</v>
      </c>
      <c r="X194" s="64" t="e">
        <f ca="1">INDIRECT(CONCATENATE("'",General!$C$10,"[",General!$C$11,"]Input Summary'!",ADDRESS(ROW(V194),COLUMN(V194),4)))</f>
        <v>#REF!</v>
      </c>
      <c r="Y194" s="64" t="e">
        <f ca="1">INDIRECT(CONCATENATE("'",General!$C$10,"[",General!$C$11,"]Input Summary'!",ADDRESS(ROW(W194),COLUMN(W194),4)))</f>
        <v>#REF!</v>
      </c>
    </row>
    <row r="195" spans="15:25" x14ac:dyDescent="0.25">
      <c r="O195" s="65"/>
      <c r="P195" s="65"/>
      <c r="Q195" s="65" t="e">
        <f ca="1">INDIRECT(CONCATENATE("'",General!$C$10,"[",General!$C$11,"]Input Summary'!",ADDRESS(ROW(A195),COLUMN(A195),4)))</f>
        <v>#REF!</v>
      </c>
      <c r="R195" s="64" t="e">
        <f ca="1">INDIRECT(CONCATENATE("'",General!$C$10,"[",General!$C$11,"]Input Summary'!",ADDRESS(ROW(B195),COLUMN(B195),4)))</f>
        <v>#REF!</v>
      </c>
      <c r="S195" s="64" t="e">
        <f ca="1">INDIRECT(CONCATENATE("'",General!$C$10,"[",General!$C$11,"]Input Summary'!",ADDRESS(ROW(Q195),COLUMN(Q195),4)))</f>
        <v>#REF!</v>
      </c>
      <c r="T195" s="64" t="e">
        <f ca="1">INDIRECT(CONCATENATE("'",General!$C$10,"[",General!$C$11,"]Input Summary'!",ADDRESS(ROW(R195),COLUMN(R195),4)))</f>
        <v>#REF!</v>
      </c>
      <c r="U195" s="64" t="e">
        <f ca="1">INDIRECT(CONCATENATE("'",General!$C$10,"[",General!$C$11,"]Input Summary'!",ADDRESS(ROW(S195),COLUMN(S195),4)))</f>
        <v>#REF!</v>
      </c>
      <c r="V195" s="64" t="e">
        <f ca="1">INDIRECT(CONCATENATE("'",General!$C$10,"[",General!$C$11,"]Input Summary'!",ADDRESS(ROW(T195),COLUMN(T195),4)))</f>
        <v>#REF!</v>
      </c>
      <c r="W195" s="64" t="e">
        <f ca="1">INDIRECT(CONCATENATE("'",General!$C$10,"[",General!$C$11,"]Input Summary'!",ADDRESS(ROW(U195),COLUMN(U195),4)))</f>
        <v>#REF!</v>
      </c>
      <c r="X195" s="64" t="e">
        <f ca="1">INDIRECT(CONCATENATE("'",General!$C$10,"[",General!$C$11,"]Input Summary'!",ADDRESS(ROW(V195),COLUMN(V195),4)))</f>
        <v>#REF!</v>
      </c>
      <c r="Y195" s="64" t="e">
        <f ca="1">INDIRECT(CONCATENATE("'",General!$C$10,"[",General!$C$11,"]Input Summary'!",ADDRESS(ROW(W195),COLUMN(W195),4)))</f>
        <v>#REF!</v>
      </c>
    </row>
    <row r="196" spans="15:25" x14ac:dyDescent="0.25">
      <c r="O196" s="65"/>
      <c r="P196" s="65"/>
      <c r="Q196" s="65" t="e">
        <f ca="1">INDIRECT(CONCATENATE("'",General!$C$10,"[",General!$C$11,"]Input Summary'!",ADDRESS(ROW(A196),COLUMN(A196),4)))</f>
        <v>#REF!</v>
      </c>
      <c r="R196" s="64" t="e">
        <f ca="1">INDIRECT(CONCATENATE("'",General!$C$10,"[",General!$C$11,"]Input Summary'!",ADDRESS(ROW(B196),COLUMN(B196),4)))</f>
        <v>#REF!</v>
      </c>
      <c r="S196" s="64" t="e">
        <f ca="1">INDIRECT(CONCATENATE("'",General!$C$10,"[",General!$C$11,"]Input Summary'!",ADDRESS(ROW(Q196),COLUMN(Q196),4)))</f>
        <v>#REF!</v>
      </c>
      <c r="T196" s="64" t="e">
        <f ca="1">INDIRECT(CONCATENATE("'",General!$C$10,"[",General!$C$11,"]Input Summary'!",ADDRESS(ROW(R196),COLUMN(R196),4)))</f>
        <v>#REF!</v>
      </c>
      <c r="U196" s="64" t="e">
        <f ca="1">INDIRECT(CONCATENATE("'",General!$C$10,"[",General!$C$11,"]Input Summary'!",ADDRESS(ROW(S196),COLUMN(S196),4)))</f>
        <v>#REF!</v>
      </c>
      <c r="V196" s="64" t="e">
        <f ca="1">INDIRECT(CONCATENATE("'",General!$C$10,"[",General!$C$11,"]Input Summary'!",ADDRESS(ROW(T196),COLUMN(T196),4)))</f>
        <v>#REF!</v>
      </c>
      <c r="W196" s="64" t="e">
        <f ca="1">INDIRECT(CONCATENATE("'",General!$C$10,"[",General!$C$11,"]Input Summary'!",ADDRESS(ROW(U196),COLUMN(U196),4)))</f>
        <v>#REF!</v>
      </c>
      <c r="X196" s="64" t="e">
        <f ca="1">INDIRECT(CONCATENATE("'",General!$C$10,"[",General!$C$11,"]Input Summary'!",ADDRESS(ROW(V196),COLUMN(V196),4)))</f>
        <v>#REF!</v>
      </c>
      <c r="Y196" s="64" t="e">
        <f ca="1">INDIRECT(CONCATENATE("'",General!$C$10,"[",General!$C$11,"]Input Summary'!",ADDRESS(ROW(W196),COLUMN(W196),4)))</f>
        <v>#REF!</v>
      </c>
    </row>
    <row r="197" spans="15:25" x14ac:dyDescent="0.25">
      <c r="O197" s="65"/>
      <c r="P197" s="65"/>
      <c r="Q197" s="65" t="e">
        <f ca="1">INDIRECT(CONCATENATE("'",General!$C$10,"[",General!$C$11,"]Input Summary'!",ADDRESS(ROW(A197),COLUMN(A197),4)))</f>
        <v>#REF!</v>
      </c>
      <c r="R197" s="64" t="e">
        <f ca="1">INDIRECT(CONCATENATE("'",General!$C$10,"[",General!$C$11,"]Input Summary'!",ADDRESS(ROW(B197),COLUMN(B197),4)))</f>
        <v>#REF!</v>
      </c>
      <c r="S197" s="64" t="e">
        <f ca="1">INDIRECT(CONCATENATE("'",General!$C$10,"[",General!$C$11,"]Input Summary'!",ADDRESS(ROW(Q197),COLUMN(Q197),4)))</f>
        <v>#REF!</v>
      </c>
      <c r="T197" s="64" t="e">
        <f ca="1">INDIRECT(CONCATENATE("'",General!$C$10,"[",General!$C$11,"]Input Summary'!",ADDRESS(ROW(R197),COLUMN(R197),4)))</f>
        <v>#REF!</v>
      </c>
      <c r="U197" s="64" t="e">
        <f ca="1">INDIRECT(CONCATENATE("'",General!$C$10,"[",General!$C$11,"]Input Summary'!",ADDRESS(ROW(S197),COLUMN(S197),4)))</f>
        <v>#REF!</v>
      </c>
      <c r="V197" s="64" t="e">
        <f ca="1">INDIRECT(CONCATENATE("'",General!$C$10,"[",General!$C$11,"]Input Summary'!",ADDRESS(ROW(T197),COLUMN(T197),4)))</f>
        <v>#REF!</v>
      </c>
      <c r="W197" s="64" t="e">
        <f ca="1">INDIRECT(CONCATENATE("'",General!$C$10,"[",General!$C$11,"]Input Summary'!",ADDRESS(ROW(U197),COLUMN(U197),4)))</f>
        <v>#REF!</v>
      </c>
      <c r="X197" s="64" t="e">
        <f ca="1">INDIRECT(CONCATENATE("'",General!$C$10,"[",General!$C$11,"]Input Summary'!",ADDRESS(ROW(V197),COLUMN(V197),4)))</f>
        <v>#REF!</v>
      </c>
      <c r="Y197" s="64" t="e">
        <f ca="1">INDIRECT(CONCATENATE("'",General!$C$10,"[",General!$C$11,"]Input Summary'!",ADDRESS(ROW(W197),COLUMN(W197),4)))</f>
        <v>#REF!</v>
      </c>
    </row>
    <row r="198" spans="15:25" x14ac:dyDescent="0.25">
      <c r="O198" s="65"/>
      <c r="P198" s="65"/>
      <c r="Q198" s="65" t="e">
        <f ca="1">INDIRECT(CONCATENATE("'",General!$C$10,"[",General!$C$11,"]Input Summary'!",ADDRESS(ROW(A198),COLUMN(A198),4)))</f>
        <v>#REF!</v>
      </c>
      <c r="R198" s="64" t="e">
        <f ca="1">INDIRECT(CONCATENATE("'",General!$C$10,"[",General!$C$11,"]Input Summary'!",ADDRESS(ROW(B198),COLUMN(B198),4)))</f>
        <v>#REF!</v>
      </c>
      <c r="S198" s="64" t="e">
        <f ca="1">INDIRECT(CONCATENATE("'",General!$C$10,"[",General!$C$11,"]Input Summary'!",ADDRESS(ROW(Q198),COLUMN(Q198),4)))</f>
        <v>#REF!</v>
      </c>
      <c r="T198" s="64" t="e">
        <f ca="1">INDIRECT(CONCATENATE("'",General!$C$10,"[",General!$C$11,"]Input Summary'!",ADDRESS(ROW(R198),COLUMN(R198),4)))</f>
        <v>#REF!</v>
      </c>
      <c r="U198" s="64" t="e">
        <f ca="1">INDIRECT(CONCATENATE("'",General!$C$10,"[",General!$C$11,"]Input Summary'!",ADDRESS(ROW(S198),COLUMN(S198),4)))</f>
        <v>#REF!</v>
      </c>
      <c r="V198" s="64" t="e">
        <f ca="1">INDIRECT(CONCATENATE("'",General!$C$10,"[",General!$C$11,"]Input Summary'!",ADDRESS(ROW(T198),COLUMN(T198),4)))</f>
        <v>#REF!</v>
      </c>
      <c r="W198" s="64" t="e">
        <f ca="1">INDIRECT(CONCATENATE("'",General!$C$10,"[",General!$C$11,"]Input Summary'!",ADDRESS(ROW(U198),COLUMN(U198),4)))</f>
        <v>#REF!</v>
      </c>
      <c r="X198" s="64" t="e">
        <f ca="1">INDIRECT(CONCATENATE("'",General!$C$10,"[",General!$C$11,"]Input Summary'!",ADDRESS(ROW(V198),COLUMN(V198),4)))</f>
        <v>#REF!</v>
      </c>
      <c r="Y198" s="64" t="e">
        <f ca="1">INDIRECT(CONCATENATE("'",General!$C$10,"[",General!$C$11,"]Input Summary'!",ADDRESS(ROW(W198),COLUMN(W198),4)))</f>
        <v>#REF!</v>
      </c>
    </row>
    <row r="199" spans="15:25" x14ac:dyDescent="0.25">
      <c r="O199" s="65"/>
      <c r="P199" s="65"/>
      <c r="Q199" s="65" t="e">
        <f ca="1">INDIRECT(CONCATENATE("'",General!$C$10,"[",General!$C$11,"]Input Summary'!",ADDRESS(ROW(A199),COLUMN(A199),4)))</f>
        <v>#REF!</v>
      </c>
      <c r="R199" s="64" t="e">
        <f ca="1">INDIRECT(CONCATENATE("'",General!$C$10,"[",General!$C$11,"]Input Summary'!",ADDRESS(ROW(B199),COLUMN(B199),4)))</f>
        <v>#REF!</v>
      </c>
      <c r="S199" s="64" t="e">
        <f ca="1">INDIRECT(CONCATENATE("'",General!$C$10,"[",General!$C$11,"]Input Summary'!",ADDRESS(ROW(Q199),COLUMN(Q199),4)))</f>
        <v>#REF!</v>
      </c>
      <c r="T199" s="64" t="e">
        <f ca="1">INDIRECT(CONCATENATE("'",General!$C$10,"[",General!$C$11,"]Input Summary'!",ADDRESS(ROW(R199),COLUMN(R199),4)))</f>
        <v>#REF!</v>
      </c>
      <c r="U199" s="64" t="e">
        <f ca="1">INDIRECT(CONCATENATE("'",General!$C$10,"[",General!$C$11,"]Input Summary'!",ADDRESS(ROW(S199),COLUMN(S199),4)))</f>
        <v>#REF!</v>
      </c>
      <c r="V199" s="64" t="e">
        <f ca="1">INDIRECT(CONCATENATE("'",General!$C$10,"[",General!$C$11,"]Input Summary'!",ADDRESS(ROW(T199),COLUMN(T199),4)))</f>
        <v>#REF!</v>
      </c>
      <c r="W199" s="64" t="e">
        <f ca="1">INDIRECT(CONCATENATE("'",General!$C$10,"[",General!$C$11,"]Input Summary'!",ADDRESS(ROW(U199),COLUMN(U199),4)))</f>
        <v>#REF!</v>
      </c>
      <c r="X199" s="64" t="e">
        <f ca="1">INDIRECT(CONCATENATE("'",General!$C$10,"[",General!$C$11,"]Input Summary'!",ADDRESS(ROW(V199),COLUMN(V199),4)))</f>
        <v>#REF!</v>
      </c>
      <c r="Y199" s="64" t="e">
        <f ca="1">INDIRECT(CONCATENATE("'",General!$C$10,"[",General!$C$11,"]Input Summary'!",ADDRESS(ROW(W199),COLUMN(W199),4)))</f>
        <v>#REF!</v>
      </c>
    </row>
    <row r="200" spans="15:25" x14ac:dyDescent="0.25">
      <c r="O200" s="65"/>
      <c r="P200" s="65"/>
      <c r="Q200" s="65" t="e">
        <f ca="1">INDIRECT(CONCATENATE("'",General!$C$10,"[",General!$C$11,"]Input Summary'!",ADDRESS(ROW(A200),COLUMN(A200),4)))</f>
        <v>#REF!</v>
      </c>
      <c r="R200" s="64" t="e">
        <f ca="1">INDIRECT(CONCATENATE("'",General!$C$10,"[",General!$C$11,"]Input Summary'!",ADDRESS(ROW(B200),COLUMN(B200),4)))</f>
        <v>#REF!</v>
      </c>
      <c r="S200" s="64" t="e">
        <f ca="1">INDIRECT(CONCATENATE("'",General!$C$10,"[",General!$C$11,"]Input Summary'!",ADDRESS(ROW(Q200),COLUMN(Q200),4)))</f>
        <v>#REF!</v>
      </c>
      <c r="T200" s="64" t="e">
        <f ca="1">INDIRECT(CONCATENATE("'",General!$C$10,"[",General!$C$11,"]Input Summary'!",ADDRESS(ROW(R200),COLUMN(R200),4)))</f>
        <v>#REF!</v>
      </c>
      <c r="U200" s="64" t="e">
        <f ca="1">INDIRECT(CONCATENATE("'",General!$C$10,"[",General!$C$11,"]Input Summary'!",ADDRESS(ROW(S200),COLUMN(S200),4)))</f>
        <v>#REF!</v>
      </c>
      <c r="V200" s="64" t="e">
        <f ca="1">INDIRECT(CONCATENATE("'",General!$C$10,"[",General!$C$11,"]Input Summary'!",ADDRESS(ROW(T200),COLUMN(T200),4)))</f>
        <v>#REF!</v>
      </c>
      <c r="W200" s="64" t="e">
        <f ca="1">INDIRECT(CONCATENATE("'",General!$C$10,"[",General!$C$11,"]Input Summary'!",ADDRESS(ROW(U200),COLUMN(U200),4)))</f>
        <v>#REF!</v>
      </c>
      <c r="X200" s="64" t="e">
        <f ca="1">INDIRECT(CONCATENATE("'",General!$C$10,"[",General!$C$11,"]Input Summary'!",ADDRESS(ROW(V200),COLUMN(V200),4)))</f>
        <v>#REF!</v>
      </c>
      <c r="Y200" s="64" t="e">
        <f ca="1">INDIRECT(CONCATENATE("'",General!$C$10,"[",General!$C$11,"]Input Summary'!",ADDRESS(ROW(W200),COLUMN(W200),4)))</f>
        <v>#REF!</v>
      </c>
    </row>
    <row r="201" spans="15:25" x14ac:dyDescent="0.25">
      <c r="Q201" s="65" t="e">
        <f ca="1">INDIRECT(CONCATENATE("'",General!$C$10,"[",General!$C$11,"]Input Summary'!",ADDRESS(ROW(A201),COLUMN(A201),4)))</f>
        <v>#REF!</v>
      </c>
      <c r="R201" s="64" t="e">
        <f ca="1">INDIRECT(CONCATENATE("'",General!$C$10,"[",General!$C$11,"]Input Summary'!",ADDRESS(ROW(B201),COLUMN(B201),4)))</f>
        <v>#REF!</v>
      </c>
      <c r="S201" s="64" t="e">
        <f ca="1">INDIRECT(CONCATENATE("'",General!$C$10,"[",General!$C$11,"]Input Summary'!",ADDRESS(ROW(Q201),COLUMN(Q201),4)))</f>
        <v>#REF!</v>
      </c>
      <c r="T201" s="64" t="e">
        <f ca="1">INDIRECT(CONCATENATE("'",General!$C$10,"[",General!$C$11,"]Input Summary'!",ADDRESS(ROW(R201),COLUMN(R201),4)))</f>
        <v>#REF!</v>
      </c>
      <c r="U201" s="64" t="e">
        <f ca="1">INDIRECT(CONCATENATE("'",General!$C$10,"[",General!$C$11,"]Input Summary'!",ADDRESS(ROW(S201),COLUMN(S201),4)))</f>
        <v>#REF!</v>
      </c>
      <c r="V201" s="64" t="e">
        <f ca="1">INDIRECT(CONCATENATE("'",General!$C$10,"[",General!$C$11,"]Input Summary'!",ADDRESS(ROW(T201),COLUMN(T201),4)))</f>
        <v>#REF!</v>
      </c>
      <c r="W201" s="64" t="e">
        <f ca="1">INDIRECT(CONCATENATE("'",General!$C$10,"[",General!$C$11,"]Input Summary'!",ADDRESS(ROW(U201),COLUMN(U201),4)))</f>
        <v>#REF!</v>
      </c>
      <c r="X201" s="64" t="e">
        <f ca="1">INDIRECT(CONCATENATE("'",General!$C$10,"[",General!$C$11,"]Input Summary'!",ADDRESS(ROW(V201),COLUMN(V201),4)))</f>
        <v>#REF!</v>
      </c>
      <c r="Y201" s="64" t="e">
        <f ca="1">INDIRECT(CONCATENATE("'",General!$C$10,"[",General!$C$11,"]Input Summary'!",ADDRESS(ROW(W201),COLUMN(W201),4)))</f>
        <v>#REF!</v>
      </c>
    </row>
    <row r="202" spans="15:25" x14ac:dyDescent="0.25">
      <c r="Q202" s="65" t="e">
        <f ca="1">INDIRECT(CONCATENATE("'",General!$C$10,"[",General!$C$11,"]Input Summary'!",ADDRESS(ROW(A202),COLUMN(A202),4)))</f>
        <v>#REF!</v>
      </c>
      <c r="R202" s="64" t="e">
        <f ca="1">INDIRECT(CONCATENATE("'",General!$C$10,"[",General!$C$11,"]Input Summary'!",ADDRESS(ROW(B202),COLUMN(B202),4)))</f>
        <v>#REF!</v>
      </c>
      <c r="S202" s="64" t="e">
        <f ca="1">INDIRECT(CONCATENATE("'",General!$C$10,"[",General!$C$11,"]Input Summary'!",ADDRESS(ROW(Q202),COLUMN(Q202),4)))</f>
        <v>#REF!</v>
      </c>
      <c r="T202" s="64" t="e">
        <f ca="1">INDIRECT(CONCATENATE("'",General!$C$10,"[",General!$C$11,"]Input Summary'!",ADDRESS(ROW(R202),COLUMN(R202),4)))</f>
        <v>#REF!</v>
      </c>
      <c r="U202" s="64" t="e">
        <f ca="1">INDIRECT(CONCATENATE("'",General!$C$10,"[",General!$C$11,"]Input Summary'!",ADDRESS(ROW(S202),COLUMN(S202),4)))</f>
        <v>#REF!</v>
      </c>
      <c r="V202" s="64" t="e">
        <f ca="1">INDIRECT(CONCATENATE("'",General!$C$10,"[",General!$C$11,"]Input Summary'!",ADDRESS(ROW(T202),COLUMN(T202),4)))</f>
        <v>#REF!</v>
      </c>
      <c r="W202" s="64" t="e">
        <f ca="1">INDIRECT(CONCATENATE("'",General!$C$10,"[",General!$C$11,"]Input Summary'!",ADDRESS(ROW(U202),COLUMN(U202),4)))</f>
        <v>#REF!</v>
      </c>
      <c r="X202" s="64" t="e">
        <f ca="1">INDIRECT(CONCATENATE("'",General!$C$10,"[",General!$C$11,"]Input Summary'!",ADDRESS(ROW(V202),COLUMN(V202),4)))</f>
        <v>#REF!</v>
      </c>
      <c r="Y202" s="64" t="e">
        <f ca="1">INDIRECT(CONCATENATE("'",General!$C$10,"[",General!$C$11,"]Input Summary'!",ADDRESS(ROW(W202),COLUMN(W202),4)))</f>
        <v>#REF!</v>
      </c>
    </row>
    <row r="203" spans="15:25" x14ac:dyDescent="0.25">
      <c r="Q203" s="65" t="e">
        <f ca="1">INDIRECT(CONCATENATE("'",General!$C$10,"[",General!$C$11,"]Input Summary'!",ADDRESS(ROW(A203),COLUMN(A203),4)))</f>
        <v>#REF!</v>
      </c>
      <c r="R203" s="64" t="e">
        <f ca="1">INDIRECT(CONCATENATE("'",General!$C$10,"[",General!$C$11,"]Input Summary'!",ADDRESS(ROW(B203),COLUMN(B203),4)))</f>
        <v>#REF!</v>
      </c>
      <c r="S203" s="64" t="e">
        <f ca="1">INDIRECT(CONCATENATE("'",General!$C$10,"[",General!$C$11,"]Input Summary'!",ADDRESS(ROW(Q203),COLUMN(Q203),4)))</f>
        <v>#REF!</v>
      </c>
      <c r="T203" s="64" t="e">
        <f ca="1">INDIRECT(CONCATENATE("'",General!$C$10,"[",General!$C$11,"]Input Summary'!",ADDRESS(ROW(R203),COLUMN(R203),4)))</f>
        <v>#REF!</v>
      </c>
      <c r="U203" s="64" t="e">
        <f ca="1">INDIRECT(CONCATENATE("'",General!$C$10,"[",General!$C$11,"]Input Summary'!",ADDRESS(ROW(S203),COLUMN(S203),4)))</f>
        <v>#REF!</v>
      </c>
      <c r="V203" s="64" t="e">
        <f ca="1">INDIRECT(CONCATENATE("'",General!$C$10,"[",General!$C$11,"]Input Summary'!",ADDRESS(ROW(T203),COLUMN(T203),4)))</f>
        <v>#REF!</v>
      </c>
      <c r="W203" s="64" t="e">
        <f ca="1">INDIRECT(CONCATENATE("'",General!$C$10,"[",General!$C$11,"]Input Summary'!",ADDRESS(ROW(U203),COLUMN(U203),4)))</f>
        <v>#REF!</v>
      </c>
      <c r="X203" s="64" t="e">
        <f ca="1">INDIRECT(CONCATENATE("'",General!$C$10,"[",General!$C$11,"]Input Summary'!",ADDRESS(ROW(V203),COLUMN(V203),4)))</f>
        <v>#REF!</v>
      </c>
      <c r="Y203" s="64" t="e">
        <f ca="1">INDIRECT(CONCATENATE("'",General!$C$10,"[",General!$C$11,"]Input Summary'!",ADDRESS(ROW(W203),COLUMN(W203),4)))</f>
        <v>#REF!</v>
      </c>
    </row>
    <row r="204" spans="15:25" x14ac:dyDescent="0.25">
      <c r="Q204" s="65" t="e">
        <f ca="1">INDIRECT(CONCATENATE("'",General!$C$10,"[",General!$C$11,"]Input Summary'!",ADDRESS(ROW(A204),COLUMN(A204),4)))</f>
        <v>#REF!</v>
      </c>
      <c r="R204" s="64" t="e">
        <f ca="1">INDIRECT(CONCATENATE("'",General!$C$10,"[",General!$C$11,"]Input Summary'!",ADDRESS(ROW(B204),COLUMN(B204),4)))</f>
        <v>#REF!</v>
      </c>
      <c r="S204" s="64" t="e">
        <f ca="1">INDIRECT(CONCATENATE("'",General!$C$10,"[",General!$C$11,"]Input Summary'!",ADDRESS(ROW(Q204),COLUMN(Q204),4)))</f>
        <v>#REF!</v>
      </c>
      <c r="T204" s="64" t="e">
        <f ca="1">INDIRECT(CONCATENATE("'",General!$C$10,"[",General!$C$11,"]Input Summary'!",ADDRESS(ROW(R204),COLUMN(R204),4)))</f>
        <v>#REF!</v>
      </c>
      <c r="U204" s="64" t="e">
        <f ca="1">INDIRECT(CONCATENATE("'",General!$C$10,"[",General!$C$11,"]Input Summary'!",ADDRESS(ROW(S204),COLUMN(S204),4)))</f>
        <v>#REF!</v>
      </c>
      <c r="V204" s="64" t="e">
        <f ca="1">INDIRECT(CONCATENATE("'",General!$C$10,"[",General!$C$11,"]Input Summary'!",ADDRESS(ROW(T204),COLUMN(T204),4)))</f>
        <v>#REF!</v>
      </c>
      <c r="W204" s="64" t="e">
        <f ca="1">INDIRECT(CONCATENATE("'",General!$C$10,"[",General!$C$11,"]Input Summary'!",ADDRESS(ROW(U204),COLUMN(U204),4)))</f>
        <v>#REF!</v>
      </c>
      <c r="X204" s="64" t="e">
        <f ca="1">INDIRECT(CONCATENATE("'",General!$C$10,"[",General!$C$11,"]Input Summary'!",ADDRESS(ROW(V204),COLUMN(V204),4)))</f>
        <v>#REF!</v>
      </c>
      <c r="Y204" s="64" t="e">
        <f ca="1">INDIRECT(CONCATENATE("'",General!$C$10,"[",General!$C$11,"]Input Summary'!",ADDRESS(ROW(W204),COLUMN(W204),4)))</f>
        <v>#REF!</v>
      </c>
    </row>
    <row r="205" spans="15:25" x14ac:dyDescent="0.25">
      <c r="Q205" s="65" t="e">
        <f ca="1">INDIRECT(CONCATENATE("'",General!$C$10,"[",General!$C$11,"]Input Summary'!",ADDRESS(ROW(A205),COLUMN(A205),4)))</f>
        <v>#REF!</v>
      </c>
      <c r="R205" s="64" t="e">
        <f ca="1">INDIRECT(CONCATENATE("'",General!$C$10,"[",General!$C$11,"]Input Summary'!",ADDRESS(ROW(B205),COLUMN(B205),4)))</f>
        <v>#REF!</v>
      </c>
      <c r="S205" s="64" t="e">
        <f ca="1">INDIRECT(CONCATENATE("'",General!$C$10,"[",General!$C$11,"]Input Summary'!",ADDRESS(ROW(Q205),COLUMN(Q205),4)))</f>
        <v>#REF!</v>
      </c>
      <c r="T205" s="64" t="e">
        <f ca="1">INDIRECT(CONCATENATE("'",General!$C$10,"[",General!$C$11,"]Input Summary'!",ADDRESS(ROW(R205),COLUMN(R205),4)))</f>
        <v>#REF!</v>
      </c>
      <c r="U205" s="64" t="e">
        <f ca="1">INDIRECT(CONCATENATE("'",General!$C$10,"[",General!$C$11,"]Input Summary'!",ADDRESS(ROW(S205),COLUMN(S205),4)))</f>
        <v>#REF!</v>
      </c>
      <c r="V205" s="64" t="e">
        <f ca="1">INDIRECT(CONCATENATE("'",General!$C$10,"[",General!$C$11,"]Input Summary'!",ADDRESS(ROW(T205),COLUMN(T205),4)))</f>
        <v>#REF!</v>
      </c>
      <c r="W205" s="64" t="e">
        <f ca="1">INDIRECT(CONCATENATE("'",General!$C$10,"[",General!$C$11,"]Input Summary'!",ADDRESS(ROW(U205),COLUMN(U205),4)))</f>
        <v>#REF!</v>
      </c>
      <c r="X205" s="64" t="e">
        <f ca="1">INDIRECT(CONCATENATE("'",General!$C$10,"[",General!$C$11,"]Input Summary'!",ADDRESS(ROW(V205),COLUMN(V205),4)))</f>
        <v>#REF!</v>
      </c>
      <c r="Y205" s="64" t="e">
        <f ca="1">INDIRECT(CONCATENATE("'",General!$C$10,"[",General!$C$11,"]Input Summary'!",ADDRESS(ROW(W205),COLUMN(W205),4)))</f>
        <v>#REF!</v>
      </c>
    </row>
    <row r="206" spans="15:25" x14ac:dyDescent="0.25">
      <c r="Q206" s="65" t="e">
        <f ca="1">INDIRECT(CONCATENATE("'",General!$C$10,"[",General!$C$11,"]Input Summary'!",ADDRESS(ROW(A206),COLUMN(A206),4)))</f>
        <v>#REF!</v>
      </c>
      <c r="R206" s="64" t="e">
        <f ca="1">INDIRECT(CONCATENATE("'",General!$C$10,"[",General!$C$11,"]Input Summary'!",ADDRESS(ROW(B206),COLUMN(B206),4)))</f>
        <v>#REF!</v>
      </c>
      <c r="S206" s="64" t="e">
        <f ca="1">INDIRECT(CONCATENATE("'",General!$C$10,"[",General!$C$11,"]Input Summary'!",ADDRESS(ROW(Q206),COLUMN(Q206),4)))</f>
        <v>#REF!</v>
      </c>
      <c r="T206" s="64" t="e">
        <f ca="1">INDIRECT(CONCATENATE("'",General!$C$10,"[",General!$C$11,"]Input Summary'!",ADDRESS(ROW(R206),COLUMN(R206),4)))</f>
        <v>#REF!</v>
      </c>
      <c r="U206" s="64" t="e">
        <f ca="1">INDIRECT(CONCATENATE("'",General!$C$10,"[",General!$C$11,"]Input Summary'!",ADDRESS(ROW(S206),COLUMN(S206),4)))</f>
        <v>#REF!</v>
      </c>
      <c r="V206" s="64" t="e">
        <f ca="1">INDIRECT(CONCATENATE("'",General!$C$10,"[",General!$C$11,"]Input Summary'!",ADDRESS(ROW(T206),COLUMN(T206),4)))</f>
        <v>#REF!</v>
      </c>
      <c r="W206" s="64" t="e">
        <f ca="1">INDIRECT(CONCATENATE("'",General!$C$10,"[",General!$C$11,"]Input Summary'!",ADDRESS(ROW(U206),COLUMN(U206),4)))</f>
        <v>#REF!</v>
      </c>
      <c r="X206" s="64" t="e">
        <f ca="1">INDIRECT(CONCATENATE("'",General!$C$10,"[",General!$C$11,"]Input Summary'!",ADDRESS(ROW(V206),COLUMN(V206),4)))</f>
        <v>#REF!</v>
      </c>
      <c r="Y206" s="64" t="e">
        <f ca="1">INDIRECT(CONCATENATE("'",General!$C$10,"[",General!$C$11,"]Input Summary'!",ADDRESS(ROW(W206),COLUMN(W206),4)))</f>
        <v>#REF!</v>
      </c>
    </row>
    <row r="207" spans="15:25" x14ac:dyDescent="0.25">
      <c r="Q207" s="65" t="e">
        <f ca="1">INDIRECT(CONCATENATE("'",General!$C$10,"[",General!$C$11,"]Input Summary'!",ADDRESS(ROW(A207),COLUMN(A207),4)))</f>
        <v>#REF!</v>
      </c>
      <c r="R207" s="64" t="e">
        <f ca="1">INDIRECT(CONCATENATE("'",General!$C$10,"[",General!$C$11,"]Input Summary'!",ADDRESS(ROW(B207),COLUMN(B207),4)))</f>
        <v>#REF!</v>
      </c>
      <c r="S207" s="64" t="e">
        <f ca="1">INDIRECT(CONCATENATE("'",General!$C$10,"[",General!$C$11,"]Input Summary'!",ADDRESS(ROW(Q207),COLUMN(Q207),4)))</f>
        <v>#REF!</v>
      </c>
      <c r="T207" s="64" t="e">
        <f ca="1">INDIRECT(CONCATENATE("'",General!$C$10,"[",General!$C$11,"]Input Summary'!",ADDRESS(ROW(R207),COLUMN(R207),4)))</f>
        <v>#REF!</v>
      </c>
      <c r="U207" s="64" t="e">
        <f ca="1">INDIRECT(CONCATENATE("'",General!$C$10,"[",General!$C$11,"]Input Summary'!",ADDRESS(ROW(S207),COLUMN(S207),4)))</f>
        <v>#REF!</v>
      </c>
      <c r="V207" s="64" t="e">
        <f ca="1">INDIRECT(CONCATENATE("'",General!$C$10,"[",General!$C$11,"]Input Summary'!",ADDRESS(ROW(T207),COLUMN(T207),4)))</f>
        <v>#REF!</v>
      </c>
      <c r="W207" s="64" t="e">
        <f ca="1">INDIRECT(CONCATENATE("'",General!$C$10,"[",General!$C$11,"]Input Summary'!",ADDRESS(ROW(U207),COLUMN(U207),4)))</f>
        <v>#REF!</v>
      </c>
      <c r="X207" s="64" t="e">
        <f ca="1">INDIRECT(CONCATENATE("'",General!$C$10,"[",General!$C$11,"]Input Summary'!",ADDRESS(ROW(V207),COLUMN(V207),4)))</f>
        <v>#REF!</v>
      </c>
      <c r="Y207" s="64" t="e">
        <f ca="1">INDIRECT(CONCATENATE("'",General!$C$10,"[",General!$C$11,"]Input Summary'!",ADDRESS(ROW(W207),COLUMN(W207),4)))</f>
        <v>#REF!</v>
      </c>
    </row>
    <row r="208" spans="15:25" x14ac:dyDescent="0.25">
      <c r="Q208" s="65" t="e">
        <f ca="1">INDIRECT(CONCATENATE("'",General!$C$10,"[",General!$C$11,"]Input Summary'!",ADDRESS(ROW(A208),COLUMN(A208),4)))</f>
        <v>#REF!</v>
      </c>
      <c r="R208" s="64" t="e">
        <f ca="1">INDIRECT(CONCATENATE("'",General!$C$10,"[",General!$C$11,"]Input Summary'!",ADDRESS(ROW(B208),COLUMN(B208),4)))</f>
        <v>#REF!</v>
      </c>
      <c r="S208" s="64" t="e">
        <f ca="1">INDIRECT(CONCATENATE("'",General!$C$10,"[",General!$C$11,"]Input Summary'!",ADDRESS(ROW(Q208),COLUMN(Q208),4)))</f>
        <v>#REF!</v>
      </c>
      <c r="T208" s="64" t="e">
        <f ca="1">INDIRECT(CONCATENATE("'",General!$C$10,"[",General!$C$11,"]Input Summary'!",ADDRESS(ROW(R208),COLUMN(R208),4)))</f>
        <v>#REF!</v>
      </c>
      <c r="U208" s="64" t="e">
        <f ca="1">INDIRECT(CONCATENATE("'",General!$C$10,"[",General!$C$11,"]Input Summary'!",ADDRESS(ROW(S208),COLUMN(S208),4)))</f>
        <v>#REF!</v>
      </c>
      <c r="V208" s="64" t="e">
        <f ca="1">INDIRECT(CONCATENATE("'",General!$C$10,"[",General!$C$11,"]Input Summary'!",ADDRESS(ROW(T208),COLUMN(T208),4)))</f>
        <v>#REF!</v>
      </c>
      <c r="W208" s="64" t="e">
        <f ca="1">INDIRECT(CONCATENATE("'",General!$C$10,"[",General!$C$11,"]Input Summary'!",ADDRESS(ROW(U208),COLUMN(U208),4)))</f>
        <v>#REF!</v>
      </c>
      <c r="X208" s="64" t="e">
        <f ca="1">INDIRECT(CONCATENATE("'",General!$C$10,"[",General!$C$11,"]Input Summary'!",ADDRESS(ROW(V208),COLUMN(V208),4)))</f>
        <v>#REF!</v>
      </c>
      <c r="Y208" s="64" t="e">
        <f ca="1">INDIRECT(CONCATENATE("'",General!$C$10,"[",General!$C$11,"]Input Summary'!",ADDRESS(ROW(W208),COLUMN(W208),4)))</f>
        <v>#REF!</v>
      </c>
    </row>
    <row r="209" spans="17:25" x14ac:dyDescent="0.25">
      <c r="Q209" s="65" t="e">
        <f ca="1">INDIRECT(CONCATENATE("'",General!$C$10,"[",General!$C$11,"]Input Summary'!",ADDRESS(ROW(A209),COLUMN(A209),4)))</f>
        <v>#REF!</v>
      </c>
      <c r="R209" s="64" t="e">
        <f ca="1">INDIRECT(CONCATENATE("'",General!$C$10,"[",General!$C$11,"]Input Summary'!",ADDRESS(ROW(B209),COLUMN(B209),4)))</f>
        <v>#REF!</v>
      </c>
      <c r="S209" s="64" t="e">
        <f ca="1">INDIRECT(CONCATENATE("'",General!$C$10,"[",General!$C$11,"]Input Summary'!",ADDRESS(ROW(Q209),COLUMN(Q209),4)))</f>
        <v>#REF!</v>
      </c>
      <c r="T209" s="64" t="e">
        <f ca="1">INDIRECT(CONCATENATE("'",General!$C$10,"[",General!$C$11,"]Input Summary'!",ADDRESS(ROW(R209),COLUMN(R209),4)))</f>
        <v>#REF!</v>
      </c>
      <c r="U209" s="64" t="e">
        <f ca="1">INDIRECT(CONCATENATE("'",General!$C$10,"[",General!$C$11,"]Input Summary'!",ADDRESS(ROW(S209),COLUMN(S209),4)))</f>
        <v>#REF!</v>
      </c>
      <c r="V209" s="64" t="e">
        <f ca="1">INDIRECT(CONCATENATE("'",General!$C$10,"[",General!$C$11,"]Input Summary'!",ADDRESS(ROW(T209),COLUMN(T209),4)))</f>
        <v>#REF!</v>
      </c>
      <c r="W209" s="64" t="e">
        <f ca="1">INDIRECT(CONCATENATE("'",General!$C$10,"[",General!$C$11,"]Input Summary'!",ADDRESS(ROW(U209),COLUMN(U209),4)))</f>
        <v>#REF!</v>
      </c>
      <c r="X209" s="64" t="e">
        <f ca="1">INDIRECT(CONCATENATE("'",General!$C$10,"[",General!$C$11,"]Input Summary'!",ADDRESS(ROW(V209),COLUMN(V209),4)))</f>
        <v>#REF!</v>
      </c>
      <c r="Y209" s="64" t="e">
        <f ca="1">INDIRECT(CONCATENATE("'",General!$C$10,"[",General!$C$11,"]Input Summary'!",ADDRESS(ROW(W209),COLUMN(W209),4)))</f>
        <v>#REF!</v>
      </c>
    </row>
    <row r="210" spans="17:25" x14ac:dyDescent="0.25">
      <c r="Q210" s="65" t="e">
        <f ca="1">INDIRECT(CONCATENATE("'",General!$C$10,"[",General!$C$11,"]Input Summary'!",ADDRESS(ROW(A210),COLUMN(A210),4)))</f>
        <v>#REF!</v>
      </c>
      <c r="R210" s="64" t="e">
        <f ca="1">INDIRECT(CONCATENATE("'",General!$C$10,"[",General!$C$11,"]Input Summary'!",ADDRESS(ROW(B210),COLUMN(B210),4)))</f>
        <v>#REF!</v>
      </c>
      <c r="S210" s="64" t="e">
        <f ca="1">INDIRECT(CONCATENATE("'",General!$C$10,"[",General!$C$11,"]Input Summary'!",ADDRESS(ROW(Q210),COLUMN(Q210),4)))</f>
        <v>#REF!</v>
      </c>
      <c r="T210" s="64" t="e">
        <f ca="1">INDIRECT(CONCATENATE("'",General!$C$10,"[",General!$C$11,"]Input Summary'!",ADDRESS(ROW(R210),COLUMN(R210),4)))</f>
        <v>#REF!</v>
      </c>
      <c r="U210" s="64" t="e">
        <f ca="1">INDIRECT(CONCATENATE("'",General!$C$10,"[",General!$C$11,"]Input Summary'!",ADDRESS(ROW(S210),COLUMN(S210),4)))</f>
        <v>#REF!</v>
      </c>
      <c r="V210" s="64" t="e">
        <f ca="1">INDIRECT(CONCATENATE("'",General!$C$10,"[",General!$C$11,"]Input Summary'!",ADDRESS(ROW(T210),COLUMN(T210),4)))</f>
        <v>#REF!</v>
      </c>
      <c r="W210" s="64" t="e">
        <f ca="1">INDIRECT(CONCATENATE("'",General!$C$10,"[",General!$C$11,"]Input Summary'!",ADDRESS(ROW(U210),COLUMN(U210),4)))</f>
        <v>#REF!</v>
      </c>
      <c r="X210" s="64" t="e">
        <f ca="1">INDIRECT(CONCATENATE("'",General!$C$10,"[",General!$C$11,"]Input Summary'!",ADDRESS(ROW(V210),COLUMN(V210),4)))</f>
        <v>#REF!</v>
      </c>
      <c r="Y210" s="64" t="e">
        <f ca="1">INDIRECT(CONCATENATE("'",General!$C$10,"[",General!$C$11,"]Input Summary'!",ADDRESS(ROW(W210),COLUMN(W210),4)))</f>
        <v>#REF!</v>
      </c>
    </row>
    <row r="211" spans="17:25" x14ac:dyDescent="0.25">
      <c r="Q211" s="65" t="e">
        <f ca="1">INDIRECT(CONCATENATE("'",General!$C$10,"[",General!$C$11,"]Input Summary'!",ADDRESS(ROW(A211),COLUMN(A211),4)))</f>
        <v>#REF!</v>
      </c>
      <c r="R211" s="64" t="e">
        <f ca="1">INDIRECT(CONCATENATE("'",General!$C$10,"[",General!$C$11,"]Input Summary'!",ADDRESS(ROW(B211),COLUMN(B211),4)))</f>
        <v>#REF!</v>
      </c>
      <c r="S211" s="64" t="e">
        <f ca="1">INDIRECT(CONCATENATE("'",General!$C$10,"[",General!$C$11,"]Input Summary'!",ADDRESS(ROW(Q211),COLUMN(Q211),4)))</f>
        <v>#REF!</v>
      </c>
      <c r="T211" s="64" t="e">
        <f ca="1">INDIRECT(CONCATENATE("'",General!$C$10,"[",General!$C$11,"]Input Summary'!",ADDRESS(ROW(R211),COLUMN(R211),4)))</f>
        <v>#REF!</v>
      </c>
      <c r="U211" s="64" t="e">
        <f ca="1">INDIRECT(CONCATENATE("'",General!$C$10,"[",General!$C$11,"]Input Summary'!",ADDRESS(ROW(S211),COLUMN(S211),4)))</f>
        <v>#REF!</v>
      </c>
      <c r="V211" s="64" t="e">
        <f ca="1">INDIRECT(CONCATENATE("'",General!$C$10,"[",General!$C$11,"]Input Summary'!",ADDRESS(ROW(T211),COLUMN(T211),4)))</f>
        <v>#REF!</v>
      </c>
      <c r="W211" s="64" t="e">
        <f ca="1">INDIRECT(CONCATENATE("'",General!$C$10,"[",General!$C$11,"]Input Summary'!",ADDRESS(ROW(U211),COLUMN(U211),4)))</f>
        <v>#REF!</v>
      </c>
      <c r="X211" s="64" t="e">
        <f ca="1">INDIRECT(CONCATENATE("'",General!$C$10,"[",General!$C$11,"]Input Summary'!",ADDRESS(ROW(V211),COLUMN(V211),4)))</f>
        <v>#REF!</v>
      </c>
      <c r="Y211" s="64" t="e">
        <f ca="1">INDIRECT(CONCATENATE("'",General!$C$10,"[",General!$C$11,"]Input Summary'!",ADDRESS(ROW(W211),COLUMN(W211),4)))</f>
        <v>#REF!</v>
      </c>
    </row>
    <row r="212" spans="17:25" x14ac:dyDescent="0.25">
      <c r="Q212" s="65" t="e">
        <f ca="1">INDIRECT(CONCATENATE("'",General!$C$10,"[",General!$C$11,"]Input Summary'!",ADDRESS(ROW(A212),COLUMN(A212),4)))</f>
        <v>#REF!</v>
      </c>
      <c r="R212" s="64" t="e">
        <f ca="1">INDIRECT(CONCATENATE("'",General!$C$10,"[",General!$C$11,"]Input Summary'!",ADDRESS(ROW(B212),COLUMN(B212),4)))</f>
        <v>#REF!</v>
      </c>
      <c r="S212" s="64" t="e">
        <f ca="1">INDIRECT(CONCATENATE("'",General!$C$10,"[",General!$C$11,"]Input Summary'!",ADDRESS(ROW(Q212),COLUMN(Q212),4)))</f>
        <v>#REF!</v>
      </c>
      <c r="T212" s="64" t="e">
        <f ca="1">INDIRECT(CONCATENATE("'",General!$C$10,"[",General!$C$11,"]Input Summary'!",ADDRESS(ROW(R212),COLUMN(R212),4)))</f>
        <v>#REF!</v>
      </c>
      <c r="U212" s="64" t="e">
        <f ca="1">INDIRECT(CONCATENATE("'",General!$C$10,"[",General!$C$11,"]Input Summary'!",ADDRESS(ROW(S212),COLUMN(S212),4)))</f>
        <v>#REF!</v>
      </c>
      <c r="V212" s="64" t="e">
        <f ca="1">INDIRECT(CONCATENATE("'",General!$C$10,"[",General!$C$11,"]Input Summary'!",ADDRESS(ROW(T212),COLUMN(T212),4)))</f>
        <v>#REF!</v>
      </c>
      <c r="W212" s="64" t="e">
        <f ca="1">INDIRECT(CONCATENATE("'",General!$C$10,"[",General!$C$11,"]Input Summary'!",ADDRESS(ROW(U212),COLUMN(U212),4)))</f>
        <v>#REF!</v>
      </c>
      <c r="X212" s="64" t="e">
        <f ca="1">INDIRECT(CONCATENATE("'",General!$C$10,"[",General!$C$11,"]Input Summary'!",ADDRESS(ROW(V212),COLUMN(V212),4)))</f>
        <v>#REF!</v>
      </c>
      <c r="Y212" s="64" t="e">
        <f ca="1">INDIRECT(CONCATENATE("'",General!$C$10,"[",General!$C$11,"]Input Summary'!",ADDRESS(ROW(W212),COLUMN(W212),4)))</f>
        <v>#REF!</v>
      </c>
    </row>
    <row r="213" spans="17:25" x14ac:dyDescent="0.25">
      <c r="Q213" s="65" t="e">
        <f ca="1">INDIRECT(CONCATENATE("'",General!$C$10,"[",General!$C$11,"]Input Summary'!",ADDRESS(ROW(A213),COLUMN(A213),4)))</f>
        <v>#REF!</v>
      </c>
      <c r="R213" s="64" t="e">
        <f ca="1">INDIRECT(CONCATENATE("'",General!$C$10,"[",General!$C$11,"]Input Summary'!",ADDRESS(ROW(B213),COLUMN(B213),4)))</f>
        <v>#REF!</v>
      </c>
      <c r="S213" s="64" t="e">
        <f ca="1">INDIRECT(CONCATENATE("'",General!$C$10,"[",General!$C$11,"]Input Summary'!",ADDRESS(ROW(Q213),COLUMN(Q213),4)))</f>
        <v>#REF!</v>
      </c>
      <c r="T213" s="64" t="e">
        <f ca="1">INDIRECT(CONCATENATE("'",General!$C$10,"[",General!$C$11,"]Input Summary'!",ADDRESS(ROW(R213),COLUMN(R213),4)))</f>
        <v>#REF!</v>
      </c>
      <c r="U213" s="64" t="e">
        <f ca="1">INDIRECT(CONCATENATE("'",General!$C$10,"[",General!$C$11,"]Input Summary'!",ADDRESS(ROW(S213),COLUMN(S213),4)))</f>
        <v>#REF!</v>
      </c>
      <c r="V213" s="64" t="e">
        <f ca="1">INDIRECT(CONCATENATE("'",General!$C$10,"[",General!$C$11,"]Input Summary'!",ADDRESS(ROW(T213),COLUMN(T213),4)))</f>
        <v>#REF!</v>
      </c>
      <c r="W213" s="64" t="e">
        <f ca="1">INDIRECT(CONCATENATE("'",General!$C$10,"[",General!$C$11,"]Input Summary'!",ADDRESS(ROW(U213),COLUMN(U213),4)))</f>
        <v>#REF!</v>
      </c>
      <c r="X213" s="64" t="e">
        <f ca="1">INDIRECT(CONCATENATE("'",General!$C$10,"[",General!$C$11,"]Input Summary'!",ADDRESS(ROW(V213),COLUMN(V213),4)))</f>
        <v>#REF!</v>
      </c>
      <c r="Y213" s="64" t="e">
        <f ca="1">INDIRECT(CONCATENATE("'",General!$C$10,"[",General!$C$11,"]Input Summary'!",ADDRESS(ROW(W213),COLUMN(W213),4)))</f>
        <v>#REF!</v>
      </c>
    </row>
    <row r="214" spans="17:25" x14ac:dyDescent="0.25">
      <c r="Q214" s="65" t="e">
        <f ca="1">INDIRECT(CONCATENATE("'",General!$C$10,"[",General!$C$11,"]Input Summary'!",ADDRESS(ROW(A214),COLUMN(A214),4)))</f>
        <v>#REF!</v>
      </c>
      <c r="R214" s="64" t="e">
        <f ca="1">INDIRECT(CONCATENATE("'",General!$C$10,"[",General!$C$11,"]Input Summary'!",ADDRESS(ROW(B214),COLUMN(B214),4)))</f>
        <v>#REF!</v>
      </c>
      <c r="S214" s="64" t="e">
        <f ca="1">INDIRECT(CONCATENATE("'",General!$C$10,"[",General!$C$11,"]Input Summary'!",ADDRESS(ROW(Q214),COLUMN(Q214),4)))</f>
        <v>#REF!</v>
      </c>
      <c r="T214" s="64" t="e">
        <f ca="1">INDIRECT(CONCATENATE("'",General!$C$10,"[",General!$C$11,"]Input Summary'!",ADDRESS(ROW(R214),COLUMN(R214),4)))</f>
        <v>#REF!</v>
      </c>
      <c r="U214" s="64" t="e">
        <f ca="1">INDIRECT(CONCATENATE("'",General!$C$10,"[",General!$C$11,"]Input Summary'!",ADDRESS(ROW(S214),COLUMN(S214),4)))</f>
        <v>#REF!</v>
      </c>
      <c r="V214" s="64" t="e">
        <f ca="1">INDIRECT(CONCATENATE("'",General!$C$10,"[",General!$C$11,"]Input Summary'!",ADDRESS(ROW(T214),COLUMN(T214),4)))</f>
        <v>#REF!</v>
      </c>
      <c r="W214" s="64" t="e">
        <f ca="1">INDIRECT(CONCATENATE("'",General!$C$10,"[",General!$C$11,"]Input Summary'!",ADDRESS(ROW(U214),COLUMN(U214),4)))</f>
        <v>#REF!</v>
      </c>
      <c r="X214" s="64" t="e">
        <f ca="1">INDIRECT(CONCATENATE("'",General!$C$10,"[",General!$C$11,"]Input Summary'!",ADDRESS(ROW(V214),COLUMN(V214),4)))</f>
        <v>#REF!</v>
      </c>
      <c r="Y214" s="64" t="e">
        <f ca="1">INDIRECT(CONCATENATE("'",General!$C$10,"[",General!$C$11,"]Input Summary'!",ADDRESS(ROW(W214),COLUMN(W214),4)))</f>
        <v>#REF!</v>
      </c>
    </row>
    <row r="215" spans="17:25" x14ac:dyDescent="0.25">
      <c r="Q215" s="65" t="e">
        <f ca="1">INDIRECT(CONCATENATE("'",General!$C$10,"[",General!$C$11,"]Input Summary'!",ADDRESS(ROW(A215),COLUMN(A215),4)))</f>
        <v>#REF!</v>
      </c>
      <c r="R215" s="64" t="e">
        <f ca="1">INDIRECT(CONCATENATE("'",General!$C$10,"[",General!$C$11,"]Input Summary'!",ADDRESS(ROW(B215),COLUMN(B215),4)))</f>
        <v>#REF!</v>
      </c>
      <c r="S215" s="64" t="e">
        <f ca="1">INDIRECT(CONCATENATE("'",General!$C$10,"[",General!$C$11,"]Input Summary'!",ADDRESS(ROW(Q215),COLUMN(Q215),4)))</f>
        <v>#REF!</v>
      </c>
      <c r="T215" s="64" t="e">
        <f ca="1">INDIRECT(CONCATENATE("'",General!$C$10,"[",General!$C$11,"]Input Summary'!",ADDRESS(ROW(R215),COLUMN(R215),4)))</f>
        <v>#REF!</v>
      </c>
      <c r="U215" s="64" t="e">
        <f ca="1">INDIRECT(CONCATENATE("'",General!$C$10,"[",General!$C$11,"]Input Summary'!",ADDRESS(ROW(S215),COLUMN(S215),4)))</f>
        <v>#REF!</v>
      </c>
      <c r="V215" s="64" t="e">
        <f ca="1">INDIRECT(CONCATENATE("'",General!$C$10,"[",General!$C$11,"]Input Summary'!",ADDRESS(ROW(T215),COLUMN(T215),4)))</f>
        <v>#REF!</v>
      </c>
      <c r="W215" s="64" t="e">
        <f ca="1">INDIRECT(CONCATENATE("'",General!$C$10,"[",General!$C$11,"]Input Summary'!",ADDRESS(ROW(U215),COLUMN(U215),4)))</f>
        <v>#REF!</v>
      </c>
      <c r="X215" s="64" t="e">
        <f ca="1">INDIRECT(CONCATENATE("'",General!$C$10,"[",General!$C$11,"]Input Summary'!",ADDRESS(ROW(V215),COLUMN(V215),4)))</f>
        <v>#REF!</v>
      </c>
      <c r="Y215" s="64" t="e">
        <f ca="1">INDIRECT(CONCATENATE("'",General!$C$10,"[",General!$C$11,"]Input Summary'!",ADDRESS(ROW(W215),COLUMN(W215),4)))</f>
        <v>#REF!</v>
      </c>
    </row>
    <row r="216" spans="17:25" x14ac:dyDescent="0.25">
      <c r="Q216" s="65" t="e">
        <f ca="1">INDIRECT(CONCATENATE("'",General!$C$10,"[",General!$C$11,"]Input Summary'!",ADDRESS(ROW(A216),COLUMN(A216),4)))</f>
        <v>#REF!</v>
      </c>
      <c r="R216" s="64" t="e">
        <f ca="1">INDIRECT(CONCATENATE("'",General!$C$10,"[",General!$C$11,"]Input Summary'!",ADDRESS(ROW(B216),COLUMN(B216),4)))</f>
        <v>#REF!</v>
      </c>
      <c r="S216" s="64" t="e">
        <f ca="1">INDIRECT(CONCATENATE("'",General!$C$10,"[",General!$C$11,"]Input Summary'!",ADDRESS(ROW(Q216),COLUMN(Q216),4)))</f>
        <v>#REF!</v>
      </c>
      <c r="T216" s="64" t="e">
        <f ca="1">INDIRECT(CONCATENATE("'",General!$C$10,"[",General!$C$11,"]Input Summary'!",ADDRESS(ROW(R216),COLUMN(R216),4)))</f>
        <v>#REF!</v>
      </c>
      <c r="U216" s="64" t="e">
        <f ca="1">INDIRECT(CONCATENATE("'",General!$C$10,"[",General!$C$11,"]Input Summary'!",ADDRESS(ROW(S216),COLUMN(S216),4)))</f>
        <v>#REF!</v>
      </c>
      <c r="V216" s="64" t="e">
        <f ca="1">INDIRECT(CONCATENATE("'",General!$C$10,"[",General!$C$11,"]Input Summary'!",ADDRESS(ROW(T216),COLUMN(T216),4)))</f>
        <v>#REF!</v>
      </c>
      <c r="W216" s="64" t="e">
        <f ca="1">INDIRECT(CONCATENATE("'",General!$C$10,"[",General!$C$11,"]Input Summary'!",ADDRESS(ROW(U216),COLUMN(U216),4)))</f>
        <v>#REF!</v>
      </c>
      <c r="X216" s="64" t="e">
        <f ca="1">INDIRECT(CONCATENATE("'",General!$C$10,"[",General!$C$11,"]Input Summary'!",ADDRESS(ROW(V216),COLUMN(V216),4)))</f>
        <v>#REF!</v>
      </c>
      <c r="Y216" s="64" t="e">
        <f ca="1">INDIRECT(CONCATENATE("'",General!$C$10,"[",General!$C$11,"]Input Summary'!",ADDRESS(ROW(W216),COLUMN(W216),4)))</f>
        <v>#REF!</v>
      </c>
    </row>
    <row r="217" spans="17:25" x14ac:dyDescent="0.25">
      <c r="Q217" s="65" t="e">
        <f ca="1">INDIRECT(CONCATENATE("'",General!$C$10,"[",General!$C$11,"]Input Summary'!",ADDRESS(ROW(A217),COLUMN(A217),4)))</f>
        <v>#REF!</v>
      </c>
      <c r="R217" s="64" t="e">
        <f ca="1">INDIRECT(CONCATENATE("'",General!$C$10,"[",General!$C$11,"]Input Summary'!",ADDRESS(ROW(B217),COLUMN(B217),4)))</f>
        <v>#REF!</v>
      </c>
      <c r="S217" s="64" t="e">
        <f ca="1">INDIRECT(CONCATENATE("'",General!$C$10,"[",General!$C$11,"]Input Summary'!",ADDRESS(ROW(Q217),COLUMN(Q217),4)))</f>
        <v>#REF!</v>
      </c>
      <c r="T217" s="64" t="e">
        <f ca="1">INDIRECT(CONCATENATE("'",General!$C$10,"[",General!$C$11,"]Input Summary'!",ADDRESS(ROW(R217),COLUMN(R217),4)))</f>
        <v>#REF!</v>
      </c>
      <c r="U217" s="64" t="e">
        <f ca="1">INDIRECT(CONCATENATE("'",General!$C$10,"[",General!$C$11,"]Input Summary'!",ADDRESS(ROW(S217),COLUMN(S217),4)))</f>
        <v>#REF!</v>
      </c>
      <c r="V217" s="64" t="e">
        <f ca="1">INDIRECT(CONCATENATE("'",General!$C$10,"[",General!$C$11,"]Input Summary'!",ADDRESS(ROW(T217),COLUMN(T217),4)))</f>
        <v>#REF!</v>
      </c>
      <c r="W217" s="64" t="e">
        <f ca="1">INDIRECT(CONCATENATE("'",General!$C$10,"[",General!$C$11,"]Input Summary'!",ADDRESS(ROW(U217),COLUMN(U217),4)))</f>
        <v>#REF!</v>
      </c>
      <c r="X217" s="64" t="e">
        <f ca="1">INDIRECT(CONCATENATE("'",General!$C$10,"[",General!$C$11,"]Input Summary'!",ADDRESS(ROW(V217),COLUMN(V217),4)))</f>
        <v>#REF!</v>
      </c>
      <c r="Y217" s="64" t="e">
        <f ca="1">INDIRECT(CONCATENATE("'",General!$C$10,"[",General!$C$11,"]Input Summary'!",ADDRESS(ROW(W217),COLUMN(W217),4)))</f>
        <v>#REF!</v>
      </c>
    </row>
    <row r="218" spans="17:25" x14ac:dyDescent="0.25">
      <c r="Q218" s="65" t="e">
        <f ca="1">INDIRECT(CONCATENATE("'",General!$C$10,"[",General!$C$11,"]Input Summary'!",ADDRESS(ROW(A218),COLUMN(A218),4)))</f>
        <v>#REF!</v>
      </c>
      <c r="R218" s="64" t="e">
        <f ca="1">INDIRECT(CONCATENATE("'",General!$C$10,"[",General!$C$11,"]Input Summary'!",ADDRESS(ROW(B218),COLUMN(B218),4)))</f>
        <v>#REF!</v>
      </c>
      <c r="S218" s="64" t="e">
        <f ca="1">INDIRECT(CONCATENATE("'",General!$C$10,"[",General!$C$11,"]Input Summary'!",ADDRESS(ROW(Q218),COLUMN(Q218),4)))</f>
        <v>#REF!</v>
      </c>
      <c r="T218" s="64" t="e">
        <f ca="1">INDIRECT(CONCATENATE("'",General!$C$10,"[",General!$C$11,"]Input Summary'!",ADDRESS(ROW(R218),COLUMN(R218),4)))</f>
        <v>#REF!</v>
      </c>
      <c r="U218" s="64" t="e">
        <f ca="1">INDIRECT(CONCATENATE("'",General!$C$10,"[",General!$C$11,"]Input Summary'!",ADDRESS(ROW(S218),COLUMN(S218),4)))</f>
        <v>#REF!</v>
      </c>
      <c r="V218" s="64" t="e">
        <f ca="1">INDIRECT(CONCATENATE("'",General!$C$10,"[",General!$C$11,"]Input Summary'!",ADDRESS(ROW(T218),COLUMN(T218),4)))</f>
        <v>#REF!</v>
      </c>
      <c r="W218" s="64" t="e">
        <f ca="1">INDIRECT(CONCATENATE("'",General!$C$10,"[",General!$C$11,"]Input Summary'!",ADDRESS(ROW(U218),COLUMN(U218),4)))</f>
        <v>#REF!</v>
      </c>
      <c r="X218" s="64" t="e">
        <f ca="1">INDIRECT(CONCATENATE("'",General!$C$10,"[",General!$C$11,"]Input Summary'!",ADDRESS(ROW(V218),COLUMN(V218),4)))</f>
        <v>#REF!</v>
      </c>
      <c r="Y218" s="64" t="e">
        <f ca="1">INDIRECT(CONCATENATE("'",General!$C$10,"[",General!$C$11,"]Input Summary'!",ADDRESS(ROW(W218),COLUMN(W218),4)))</f>
        <v>#REF!</v>
      </c>
    </row>
    <row r="219" spans="17:25" x14ac:dyDescent="0.25">
      <c r="Q219" s="65" t="e">
        <f ca="1">INDIRECT(CONCATENATE("'",General!$C$10,"[",General!$C$11,"]Input Summary'!",ADDRESS(ROW(A219),COLUMN(A219),4)))</f>
        <v>#REF!</v>
      </c>
      <c r="R219" s="64" t="e">
        <f ca="1">INDIRECT(CONCATENATE("'",General!$C$10,"[",General!$C$11,"]Input Summary'!",ADDRESS(ROW(B219),COLUMN(B219),4)))</f>
        <v>#REF!</v>
      </c>
      <c r="S219" s="64" t="e">
        <f ca="1">INDIRECT(CONCATENATE("'",General!$C$10,"[",General!$C$11,"]Input Summary'!",ADDRESS(ROW(Q219),COLUMN(Q219),4)))</f>
        <v>#REF!</v>
      </c>
      <c r="T219" s="64" t="e">
        <f ca="1">INDIRECT(CONCATENATE("'",General!$C$10,"[",General!$C$11,"]Input Summary'!",ADDRESS(ROW(R219),COLUMN(R219),4)))</f>
        <v>#REF!</v>
      </c>
      <c r="U219" s="64" t="e">
        <f ca="1">INDIRECT(CONCATENATE("'",General!$C$10,"[",General!$C$11,"]Input Summary'!",ADDRESS(ROW(S219),COLUMN(S219),4)))</f>
        <v>#REF!</v>
      </c>
      <c r="V219" s="64" t="e">
        <f ca="1">INDIRECT(CONCATENATE("'",General!$C$10,"[",General!$C$11,"]Input Summary'!",ADDRESS(ROW(T219),COLUMN(T219),4)))</f>
        <v>#REF!</v>
      </c>
      <c r="W219" s="64" t="e">
        <f ca="1">INDIRECT(CONCATENATE("'",General!$C$10,"[",General!$C$11,"]Input Summary'!",ADDRESS(ROW(U219),COLUMN(U219),4)))</f>
        <v>#REF!</v>
      </c>
      <c r="X219" s="64" t="e">
        <f ca="1">INDIRECT(CONCATENATE("'",General!$C$10,"[",General!$C$11,"]Input Summary'!",ADDRESS(ROW(V219),COLUMN(V219),4)))</f>
        <v>#REF!</v>
      </c>
      <c r="Y219" s="64" t="e">
        <f ca="1">INDIRECT(CONCATENATE("'",General!$C$10,"[",General!$C$11,"]Input Summary'!",ADDRESS(ROW(W219),COLUMN(W219),4)))</f>
        <v>#REF!</v>
      </c>
    </row>
    <row r="220" spans="17:25" x14ac:dyDescent="0.25">
      <c r="Q220" s="65" t="e">
        <f ca="1">INDIRECT(CONCATENATE("'",General!$C$10,"[",General!$C$11,"]Input Summary'!",ADDRESS(ROW(A220),COLUMN(A220),4)))</f>
        <v>#REF!</v>
      </c>
      <c r="R220" s="64" t="e">
        <f ca="1">INDIRECT(CONCATENATE("'",General!$C$10,"[",General!$C$11,"]Input Summary'!",ADDRESS(ROW(B220),COLUMN(B220),4)))</f>
        <v>#REF!</v>
      </c>
      <c r="S220" s="64" t="e">
        <f ca="1">INDIRECT(CONCATENATE("'",General!$C$10,"[",General!$C$11,"]Input Summary'!",ADDRESS(ROW(Q220),COLUMN(Q220),4)))</f>
        <v>#REF!</v>
      </c>
      <c r="T220" s="64" t="e">
        <f ca="1">INDIRECT(CONCATENATE("'",General!$C$10,"[",General!$C$11,"]Input Summary'!",ADDRESS(ROW(R220),COLUMN(R220),4)))</f>
        <v>#REF!</v>
      </c>
      <c r="U220" s="64" t="e">
        <f ca="1">INDIRECT(CONCATENATE("'",General!$C$10,"[",General!$C$11,"]Input Summary'!",ADDRESS(ROW(S220),COLUMN(S220),4)))</f>
        <v>#REF!</v>
      </c>
      <c r="V220" s="64" t="e">
        <f ca="1">INDIRECT(CONCATENATE("'",General!$C$10,"[",General!$C$11,"]Input Summary'!",ADDRESS(ROW(T220),COLUMN(T220),4)))</f>
        <v>#REF!</v>
      </c>
      <c r="W220" s="64" t="e">
        <f ca="1">INDIRECT(CONCATENATE("'",General!$C$10,"[",General!$C$11,"]Input Summary'!",ADDRESS(ROW(U220),COLUMN(U220),4)))</f>
        <v>#REF!</v>
      </c>
      <c r="X220" s="64" t="e">
        <f ca="1">INDIRECT(CONCATENATE("'",General!$C$10,"[",General!$C$11,"]Input Summary'!",ADDRESS(ROW(V220),COLUMN(V220),4)))</f>
        <v>#REF!</v>
      </c>
      <c r="Y220" s="64" t="e">
        <f ca="1">INDIRECT(CONCATENATE("'",General!$C$10,"[",General!$C$11,"]Input Summary'!",ADDRESS(ROW(W220),COLUMN(W220),4)))</f>
        <v>#REF!</v>
      </c>
    </row>
    <row r="221" spans="17:25" x14ac:dyDescent="0.25">
      <c r="Q221" s="65" t="e">
        <f ca="1">INDIRECT(CONCATENATE("'",General!$C$10,"[",General!$C$11,"]Input Summary'!",ADDRESS(ROW(A221),COLUMN(A221),4)))</f>
        <v>#REF!</v>
      </c>
      <c r="R221" s="64" t="e">
        <f ca="1">INDIRECT(CONCATENATE("'",General!$C$10,"[",General!$C$11,"]Input Summary'!",ADDRESS(ROW(B221),COLUMN(B221),4)))</f>
        <v>#REF!</v>
      </c>
      <c r="S221" s="64" t="e">
        <f ca="1">INDIRECT(CONCATENATE("'",General!$C$10,"[",General!$C$11,"]Input Summary'!",ADDRESS(ROW(Q221),COLUMN(Q221),4)))</f>
        <v>#REF!</v>
      </c>
      <c r="T221" s="64" t="e">
        <f ca="1">INDIRECT(CONCATENATE("'",General!$C$10,"[",General!$C$11,"]Input Summary'!",ADDRESS(ROW(R221),COLUMN(R221),4)))</f>
        <v>#REF!</v>
      </c>
      <c r="U221" s="64" t="e">
        <f ca="1">INDIRECT(CONCATENATE("'",General!$C$10,"[",General!$C$11,"]Input Summary'!",ADDRESS(ROW(S221),COLUMN(S221),4)))</f>
        <v>#REF!</v>
      </c>
      <c r="V221" s="64" t="e">
        <f ca="1">INDIRECT(CONCATENATE("'",General!$C$10,"[",General!$C$11,"]Input Summary'!",ADDRESS(ROW(T221),COLUMN(T221),4)))</f>
        <v>#REF!</v>
      </c>
      <c r="W221" s="64" t="e">
        <f ca="1">INDIRECT(CONCATENATE("'",General!$C$10,"[",General!$C$11,"]Input Summary'!",ADDRESS(ROW(U221),COLUMN(U221),4)))</f>
        <v>#REF!</v>
      </c>
      <c r="X221" s="64" t="e">
        <f ca="1">INDIRECT(CONCATENATE("'",General!$C$10,"[",General!$C$11,"]Input Summary'!",ADDRESS(ROW(V221),COLUMN(V221),4)))</f>
        <v>#REF!</v>
      </c>
      <c r="Y221" s="64" t="e">
        <f ca="1">INDIRECT(CONCATENATE("'",General!$C$10,"[",General!$C$11,"]Input Summary'!",ADDRESS(ROW(W221),COLUMN(W221),4)))</f>
        <v>#REF!</v>
      </c>
    </row>
    <row r="222" spans="17:25" x14ac:dyDescent="0.25">
      <c r="Q222" s="65" t="e">
        <f ca="1">INDIRECT(CONCATENATE("'",General!$C$10,"[",General!$C$11,"]Input Summary'!",ADDRESS(ROW(A222),COLUMN(A222),4)))</f>
        <v>#REF!</v>
      </c>
      <c r="R222" s="64" t="e">
        <f ca="1">INDIRECT(CONCATENATE("'",General!$C$10,"[",General!$C$11,"]Input Summary'!",ADDRESS(ROW(B222),COLUMN(B222),4)))</f>
        <v>#REF!</v>
      </c>
      <c r="S222" s="64" t="e">
        <f ca="1">INDIRECT(CONCATENATE("'",General!$C$10,"[",General!$C$11,"]Input Summary'!",ADDRESS(ROW(Q222),COLUMN(Q222),4)))</f>
        <v>#REF!</v>
      </c>
      <c r="T222" s="64" t="e">
        <f ca="1">INDIRECT(CONCATENATE("'",General!$C$10,"[",General!$C$11,"]Input Summary'!",ADDRESS(ROW(R222),COLUMN(R222),4)))</f>
        <v>#REF!</v>
      </c>
      <c r="U222" s="64" t="e">
        <f ca="1">INDIRECT(CONCATENATE("'",General!$C$10,"[",General!$C$11,"]Input Summary'!",ADDRESS(ROW(S222),COLUMN(S222),4)))</f>
        <v>#REF!</v>
      </c>
      <c r="V222" s="64" t="e">
        <f ca="1">INDIRECT(CONCATENATE("'",General!$C$10,"[",General!$C$11,"]Input Summary'!",ADDRESS(ROW(T222),COLUMN(T222),4)))</f>
        <v>#REF!</v>
      </c>
      <c r="W222" s="64" t="e">
        <f ca="1">INDIRECT(CONCATENATE("'",General!$C$10,"[",General!$C$11,"]Input Summary'!",ADDRESS(ROW(U222),COLUMN(U222),4)))</f>
        <v>#REF!</v>
      </c>
      <c r="X222" s="64" t="e">
        <f ca="1">INDIRECT(CONCATENATE("'",General!$C$10,"[",General!$C$11,"]Input Summary'!",ADDRESS(ROW(V222),COLUMN(V222),4)))</f>
        <v>#REF!</v>
      </c>
      <c r="Y222" s="64" t="e">
        <f ca="1">INDIRECT(CONCATENATE("'",General!$C$10,"[",General!$C$11,"]Input Summary'!",ADDRESS(ROW(W222),COLUMN(W222),4)))</f>
        <v>#REF!</v>
      </c>
    </row>
    <row r="223" spans="17:25" x14ac:dyDescent="0.25">
      <c r="Q223" s="65" t="e">
        <f ca="1">INDIRECT(CONCATENATE("'",General!$C$10,"[",General!$C$11,"]Input Summary'!",ADDRESS(ROW(A223),COLUMN(A223),4)))</f>
        <v>#REF!</v>
      </c>
      <c r="R223" s="64" t="e">
        <f ca="1">INDIRECT(CONCATENATE("'",General!$C$10,"[",General!$C$11,"]Input Summary'!",ADDRESS(ROW(B223),COLUMN(B223),4)))</f>
        <v>#REF!</v>
      </c>
      <c r="S223" s="64" t="e">
        <f ca="1">INDIRECT(CONCATENATE("'",General!$C$10,"[",General!$C$11,"]Input Summary'!",ADDRESS(ROW(Q223),COLUMN(Q223),4)))</f>
        <v>#REF!</v>
      </c>
      <c r="T223" s="64" t="e">
        <f ca="1">INDIRECT(CONCATENATE("'",General!$C$10,"[",General!$C$11,"]Input Summary'!",ADDRESS(ROW(R223),COLUMN(R223),4)))</f>
        <v>#REF!</v>
      </c>
      <c r="U223" s="64" t="e">
        <f ca="1">INDIRECT(CONCATENATE("'",General!$C$10,"[",General!$C$11,"]Input Summary'!",ADDRESS(ROW(S223),COLUMN(S223),4)))</f>
        <v>#REF!</v>
      </c>
      <c r="V223" s="64" t="e">
        <f ca="1">INDIRECT(CONCATENATE("'",General!$C$10,"[",General!$C$11,"]Input Summary'!",ADDRESS(ROW(T223),COLUMN(T223),4)))</f>
        <v>#REF!</v>
      </c>
      <c r="W223" s="64" t="e">
        <f ca="1">INDIRECT(CONCATENATE("'",General!$C$10,"[",General!$C$11,"]Input Summary'!",ADDRESS(ROW(U223),COLUMN(U223),4)))</f>
        <v>#REF!</v>
      </c>
      <c r="X223" s="64" t="e">
        <f ca="1">INDIRECT(CONCATENATE("'",General!$C$10,"[",General!$C$11,"]Input Summary'!",ADDRESS(ROW(V223),COLUMN(V223),4)))</f>
        <v>#REF!</v>
      </c>
      <c r="Y223" s="64" t="e">
        <f ca="1">INDIRECT(CONCATENATE("'",General!$C$10,"[",General!$C$11,"]Input Summary'!",ADDRESS(ROW(W223),COLUMN(W223),4)))</f>
        <v>#REF!</v>
      </c>
    </row>
    <row r="224" spans="17:25" x14ac:dyDescent="0.25">
      <c r="Q224" s="65" t="e">
        <f ca="1">INDIRECT(CONCATENATE("'",General!$C$10,"[",General!$C$11,"]Input Summary'!",ADDRESS(ROW(A224),COLUMN(A224),4)))</f>
        <v>#REF!</v>
      </c>
      <c r="R224" s="64" t="e">
        <f ca="1">INDIRECT(CONCATENATE("'",General!$C$10,"[",General!$C$11,"]Input Summary'!",ADDRESS(ROW(B224),COLUMN(B224),4)))</f>
        <v>#REF!</v>
      </c>
      <c r="S224" s="64" t="e">
        <f ca="1">INDIRECT(CONCATENATE("'",General!$C$10,"[",General!$C$11,"]Input Summary'!",ADDRESS(ROW(Q224),COLUMN(Q224),4)))</f>
        <v>#REF!</v>
      </c>
      <c r="T224" s="64" t="e">
        <f ca="1">INDIRECT(CONCATENATE("'",General!$C$10,"[",General!$C$11,"]Input Summary'!",ADDRESS(ROW(R224),COLUMN(R224),4)))</f>
        <v>#REF!</v>
      </c>
      <c r="U224" s="64" t="e">
        <f ca="1">INDIRECT(CONCATENATE("'",General!$C$10,"[",General!$C$11,"]Input Summary'!",ADDRESS(ROW(S224),COLUMN(S224),4)))</f>
        <v>#REF!</v>
      </c>
      <c r="V224" s="64" t="e">
        <f ca="1">INDIRECT(CONCATENATE("'",General!$C$10,"[",General!$C$11,"]Input Summary'!",ADDRESS(ROW(T224),COLUMN(T224),4)))</f>
        <v>#REF!</v>
      </c>
      <c r="W224" s="64" t="e">
        <f ca="1">INDIRECT(CONCATENATE("'",General!$C$10,"[",General!$C$11,"]Input Summary'!",ADDRESS(ROW(U224),COLUMN(U224),4)))</f>
        <v>#REF!</v>
      </c>
      <c r="X224" s="64" t="e">
        <f ca="1">INDIRECT(CONCATENATE("'",General!$C$10,"[",General!$C$11,"]Input Summary'!",ADDRESS(ROW(V224),COLUMN(V224),4)))</f>
        <v>#REF!</v>
      </c>
      <c r="Y224" s="64" t="e">
        <f ca="1">INDIRECT(CONCATENATE("'",General!$C$10,"[",General!$C$11,"]Input Summary'!",ADDRESS(ROW(W224),COLUMN(W224),4)))</f>
        <v>#REF!</v>
      </c>
    </row>
    <row r="225" spans="17:25" x14ac:dyDescent="0.25">
      <c r="Q225" s="65" t="e">
        <f ca="1">INDIRECT(CONCATENATE("'",General!$C$10,"[",General!$C$11,"]Input Summary'!",ADDRESS(ROW(A225),COLUMN(A225),4)))</f>
        <v>#REF!</v>
      </c>
      <c r="R225" s="64" t="e">
        <f ca="1">INDIRECT(CONCATENATE("'",General!$C$10,"[",General!$C$11,"]Input Summary'!",ADDRESS(ROW(B225),COLUMN(B225),4)))</f>
        <v>#REF!</v>
      </c>
      <c r="S225" s="64" t="e">
        <f ca="1">INDIRECT(CONCATENATE("'",General!$C$10,"[",General!$C$11,"]Input Summary'!",ADDRESS(ROW(Q225),COLUMN(Q225),4)))</f>
        <v>#REF!</v>
      </c>
      <c r="T225" s="64" t="e">
        <f ca="1">INDIRECT(CONCATENATE("'",General!$C$10,"[",General!$C$11,"]Input Summary'!",ADDRESS(ROW(R225),COLUMN(R225),4)))</f>
        <v>#REF!</v>
      </c>
      <c r="U225" s="64" t="e">
        <f ca="1">INDIRECT(CONCATENATE("'",General!$C$10,"[",General!$C$11,"]Input Summary'!",ADDRESS(ROW(S225),COLUMN(S225),4)))</f>
        <v>#REF!</v>
      </c>
      <c r="V225" s="64" t="e">
        <f ca="1">INDIRECT(CONCATENATE("'",General!$C$10,"[",General!$C$11,"]Input Summary'!",ADDRESS(ROW(T225),COLUMN(T225),4)))</f>
        <v>#REF!</v>
      </c>
      <c r="W225" s="64" t="e">
        <f ca="1">INDIRECT(CONCATENATE("'",General!$C$10,"[",General!$C$11,"]Input Summary'!",ADDRESS(ROW(U225),COLUMN(U225),4)))</f>
        <v>#REF!</v>
      </c>
      <c r="X225" s="64" t="e">
        <f ca="1">INDIRECT(CONCATENATE("'",General!$C$10,"[",General!$C$11,"]Input Summary'!",ADDRESS(ROW(V225),COLUMN(V225),4)))</f>
        <v>#REF!</v>
      </c>
      <c r="Y225" s="64" t="e">
        <f ca="1">INDIRECT(CONCATENATE("'",General!$C$10,"[",General!$C$11,"]Input Summary'!",ADDRESS(ROW(W225),COLUMN(W225),4)))</f>
        <v>#REF!</v>
      </c>
    </row>
    <row r="226" spans="17:25" x14ac:dyDescent="0.25">
      <c r="Q226" s="65"/>
      <c r="R226" s="64"/>
      <c r="S226" s="64"/>
      <c r="T226" s="64"/>
      <c r="U226" s="64"/>
      <c r="V226" s="64"/>
      <c r="W226" s="64"/>
      <c r="X226" s="64"/>
      <c r="Y226" s="64"/>
    </row>
    <row r="227" spans="17:25" x14ac:dyDescent="0.25">
      <c r="Q227" s="65"/>
      <c r="R227" s="64"/>
      <c r="S227" s="64"/>
      <c r="T227" s="64"/>
      <c r="U227" s="64"/>
      <c r="V227" s="64"/>
      <c r="W227" s="64"/>
      <c r="X227" s="64"/>
      <c r="Y227" s="64"/>
    </row>
    <row r="228" spans="17:25" x14ac:dyDescent="0.25">
      <c r="Q228" s="65"/>
      <c r="R228" s="64"/>
      <c r="S228" s="64"/>
      <c r="T228" s="64"/>
      <c r="U228" s="64"/>
      <c r="V228" s="64"/>
      <c r="W228" s="64"/>
      <c r="X228" s="64"/>
      <c r="Y228" s="64"/>
    </row>
    <row r="229" spans="17:25" x14ac:dyDescent="0.25">
      <c r="Q229" s="65"/>
      <c r="R229" s="64"/>
      <c r="S229" s="64"/>
      <c r="T229" s="64"/>
      <c r="U229" s="64"/>
      <c r="V229" s="64"/>
      <c r="W229" s="64"/>
      <c r="X229" s="64"/>
      <c r="Y229" s="64"/>
    </row>
    <row r="230" spans="17:25" x14ac:dyDescent="0.25">
      <c r="Q230" s="65"/>
      <c r="R230" s="64"/>
      <c r="S230" s="64"/>
      <c r="T230" s="64"/>
      <c r="U230" s="64"/>
      <c r="V230" s="64"/>
      <c r="W230" s="64"/>
      <c r="X230" s="64"/>
      <c r="Y230" s="64"/>
    </row>
    <row r="231" spans="17:25" x14ac:dyDescent="0.25">
      <c r="Q231" s="65"/>
      <c r="R231" s="64"/>
      <c r="S231" s="64"/>
      <c r="T231" s="64"/>
      <c r="U231" s="64"/>
      <c r="V231" s="64"/>
      <c r="W231" s="64"/>
      <c r="X231" s="64"/>
      <c r="Y231" s="64"/>
    </row>
    <row r="232" spans="17:25" x14ac:dyDescent="0.25">
      <c r="Q232" s="65"/>
      <c r="R232" s="64"/>
      <c r="S232" s="64"/>
      <c r="T232" s="64"/>
      <c r="U232" s="64"/>
      <c r="V232" s="64"/>
      <c r="W232" s="64"/>
      <c r="X232" s="64"/>
      <c r="Y232" s="64"/>
    </row>
    <row r="233" spans="17:25" x14ac:dyDescent="0.25">
      <c r="Q233" s="65"/>
      <c r="R233" s="64"/>
      <c r="S233" s="64"/>
      <c r="T233" s="64"/>
      <c r="U233" s="64"/>
      <c r="V233" s="64"/>
      <c r="W233" s="64"/>
      <c r="X233" s="64"/>
      <c r="Y233" s="64"/>
    </row>
    <row r="234" spans="17:25" x14ac:dyDescent="0.25">
      <c r="Q234" s="65"/>
      <c r="R234" s="64"/>
      <c r="S234" s="64"/>
      <c r="T234" s="64"/>
      <c r="U234" s="64"/>
      <c r="V234" s="64"/>
      <c r="W234" s="64"/>
      <c r="X234" s="64"/>
      <c r="Y234" s="64"/>
    </row>
    <row r="235" spans="17:25" x14ac:dyDescent="0.25">
      <c r="Q235" s="65"/>
      <c r="R235" s="64"/>
      <c r="S235" s="64"/>
      <c r="T235" s="64"/>
      <c r="U235" s="64"/>
      <c r="V235" s="64"/>
      <c r="W235" s="64"/>
      <c r="X235" s="64"/>
      <c r="Y235" s="64"/>
    </row>
    <row r="236" spans="17:25" x14ac:dyDescent="0.25">
      <c r="Q236" s="65"/>
      <c r="R236" s="64"/>
      <c r="S236" s="64"/>
      <c r="T236" s="64"/>
      <c r="U236" s="64"/>
      <c r="V236" s="64"/>
      <c r="W236" s="64"/>
      <c r="X236" s="64"/>
      <c r="Y236" s="64"/>
    </row>
    <row r="237" spans="17:25" x14ac:dyDescent="0.25">
      <c r="Q237" s="65"/>
      <c r="R237" s="64"/>
      <c r="S237" s="64"/>
      <c r="T237" s="64"/>
      <c r="U237" s="64"/>
      <c r="V237" s="64"/>
      <c r="W237" s="64"/>
      <c r="X237" s="64"/>
      <c r="Y237" s="64"/>
    </row>
    <row r="238" spans="17:25" x14ac:dyDescent="0.25">
      <c r="Q238" s="65"/>
      <c r="R238" s="64"/>
      <c r="S238" s="64"/>
      <c r="T238" s="64"/>
      <c r="U238" s="64"/>
      <c r="V238" s="64"/>
      <c r="W238" s="64"/>
      <c r="X238" s="64"/>
      <c r="Y238" s="64"/>
    </row>
    <row r="239" spans="17:25" x14ac:dyDescent="0.25">
      <c r="Q239" s="65"/>
      <c r="R239" s="64"/>
      <c r="S239" s="64"/>
      <c r="T239" s="64"/>
      <c r="U239" s="64"/>
      <c r="V239" s="64"/>
      <c r="W239" s="64"/>
      <c r="X239" s="64"/>
      <c r="Y239" s="64"/>
    </row>
    <row r="240" spans="17:25" x14ac:dyDescent="0.25">
      <c r="Q240" s="65"/>
      <c r="R240" s="64"/>
      <c r="S240" s="64"/>
      <c r="T240" s="64"/>
      <c r="U240" s="64"/>
      <c r="V240" s="64"/>
      <c r="W240" s="64"/>
      <c r="X240" s="64"/>
      <c r="Y240" s="64"/>
    </row>
    <row r="241" spans="17:25" x14ac:dyDescent="0.25">
      <c r="Q241" s="65"/>
      <c r="R241" s="64"/>
      <c r="S241" s="64"/>
      <c r="T241" s="64"/>
      <c r="U241" s="64"/>
      <c r="V241" s="64"/>
      <c r="W241" s="64"/>
      <c r="X241" s="64"/>
      <c r="Y241" s="64"/>
    </row>
    <row r="242" spans="17:25" x14ac:dyDescent="0.25">
      <c r="Q242" s="65"/>
      <c r="R242" s="64"/>
      <c r="S242" s="64"/>
      <c r="T242" s="64"/>
      <c r="U242" s="64"/>
      <c r="V242" s="64"/>
      <c r="W242" s="64"/>
      <c r="X242" s="64"/>
      <c r="Y242" s="64"/>
    </row>
    <row r="243" spans="17:25" x14ac:dyDescent="0.25">
      <c r="Q243" s="65"/>
      <c r="R243" s="64"/>
      <c r="S243" s="64"/>
      <c r="T243" s="64"/>
      <c r="U243" s="64"/>
      <c r="V243" s="64"/>
      <c r="W243" s="64"/>
      <c r="X243" s="64"/>
      <c r="Y243" s="64"/>
    </row>
    <row r="244" spans="17:25" x14ac:dyDescent="0.25">
      <c r="Q244" s="65"/>
      <c r="R244" s="64"/>
      <c r="S244" s="64"/>
      <c r="T244" s="64"/>
      <c r="U244" s="64"/>
      <c r="V244" s="64"/>
      <c r="W244" s="64"/>
      <c r="X244" s="64"/>
      <c r="Y244" s="64"/>
    </row>
    <row r="245" spans="17:25" x14ac:dyDescent="0.25">
      <c r="Q245" s="65"/>
      <c r="R245" s="64"/>
      <c r="S245" s="64"/>
      <c r="T245" s="64"/>
      <c r="U245" s="64"/>
      <c r="V245" s="64"/>
      <c r="W245" s="64"/>
      <c r="X245" s="64"/>
      <c r="Y245" s="64"/>
    </row>
    <row r="246" spans="17:25" x14ac:dyDescent="0.25">
      <c r="Q246" s="65"/>
      <c r="R246" s="64"/>
      <c r="S246" s="64"/>
      <c r="T246" s="64"/>
      <c r="U246" s="64"/>
      <c r="V246" s="64"/>
      <c r="W246" s="64"/>
      <c r="X246" s="64"/>
      <c r="Y246" s="64"/>
    </row>
  </sheetData>
  <sheetProtection algorithmName="SHA-512" hashValue="AHN73SSJ8U7EmKmDJaDKsmrZzP/GWPBz1zVo2qYiSfvcaVeyobutoIPpyKlghf6v54Tnk0hdMm+hoIBt0CvURg==" saltValue="/aLWMg2uvPmmB/VgFjKaQw==" spinCount="100000" sheet="1" formatCells="0" formatColumns="0" formatRows="0"/>
  <mergeCells count="1">
    <mergeCell ref="Q2:Y2"/>
  </mergeCells>
  <pageMargins left="0.7" right="0.7" top="0.75" bottom="0.75" header="0.3" footer="0.3"/>
  <pageSetup scale="69" orientation="portrait" r:id="rId1"/>
  <headerFooter>
    <oddHeader>&amp;RPage &amp;P</oddHeader>
    <oddFooter>&amp;CPage &amp;P of &amp;N</oddFooter>
  </headerFooter>
  <rowBreaks count="4" manualBreakCount="4">
    <brk id="43" max="16383" man="1"/>
    <brk id="88" max="16383" man="1"/>
    <brk id="134" max="16383" man="1"/>
    <brk id="1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20"/>
  <sheetViews>
    <sheetView showGridLines="0" zoomScaleNormal="100" zoomScaleSheetLayoutView="100" zoomScalePageLayoutView="90" workbookViewId="0"/>
  </sheetViews>
  <sheetFormatPr defaultRowHeight="15" x14ac:dyDescent="0.25"/>
  <cols>
    <col min="1" max="1" width="100" customWidth="1"/>
  </cols>
  <sheetData>
    <row r="1" spans="1:1" ht="22.15" customHeight="1" x14ac:dyDescent="0.25">
      <c r="A1" s="306" t="s">
        <v>361</v>
      </c>
    </row>
    <row r="2" spans="1:1" ht="15" customHeight="1" x14ac:dyDescent="0.25">
      <c r="A2" s="246" t="s">
        <v>362</v>
      </c>
    </row>
    <row r="3" spans="1:1" ht="7.9" customHeight="1" x14ac:dyDescent="0.25">
      <c r="A3" s="211"/>
    </row>
    <row r="4" spans="1:1" ht="22.15" customHeight="1" x14ac:dyDescent="0.25">
      <c r="A4" s="241" t="s">
        <v>232</v>
      </c>
    </row>
    <row r="5" spans="1:1" ht="7.9" customHeight="1" x14ac:dyDescent="0.25">
      <c r="A5" s="212"/>
    </row>
    <row r="6" spans="1:1" ht="45" customHeight="1" x14ac:dyDescent="0.25">
      <c r="A6" s="242" t="s">
        <v>246</v>
      </c>
    </row>
    <row r="7" spans="1:1" ht="44.45" customHeight="1" x14ac:dyDescent="0.25">
      <c r="A7" s="242" t="s">
        <v>233</v>
      </c>
    </row>
    <row r="8" spans="1:1" ht="7.9" customHeight="1" x14ac:dyDescent="0.25">
      <c r="A8" s="211"/>
    </row>
    <row r="9" spans="1:1" ht="22.15" customHeight="1" x14ac:dyDescent="0.25">
      <c r="A9" s="241" t="s">
        <v>363</v>
      </c>
    </row>
    <row r="10" spans="1:1" ht="7.9" customHeight="1" x14ac:dyDescent="0.25">
      <c r="A10" s="212"/>
    </row>
    <row r="11" spans="1:1" ht="54.6" customHeight="1" x14ac:dyDescent="0.25">
      <c r="A11" s="244" t="s">
        <v>245</v>
      </c>
    </row>
    <row r="12" spans="1:1" ht="41.45" customHeight="1" x14ac:dyDescent="0.25">
      <c r="A12" s="244" t="s">
        <v>244</v>
      </c>
    </row>
    <row r="13" spans="1:1" ht="16.149999999999999" customHeight="1" x14ac:dyDescent="0.25">
      <c r="A13" s="244" t="s">
        <v>234</v>
      </c>
    </row>
    <row r="14" spans="1:1" ht="28.15" customHeight="1" x14ac:dyDescent="0.25">
      <c r="A14" s="244" t="s">
        <v>235</v>
      </c>
    </row>
    <row r="15" spans="1:1" ht="28.35" customHeight="1" x14ac:dyDescent="0.25">
      <c r="A15" s="245" t="s">
        <v>236</v>
      </c>
    </row>
    <row r="16" spans="1:1" ht="28.15" customHeight="1" x14ac:dyDescent="0.25">
      <c r="A16" s="245" t="s">
        <v>243</v>
      </c>
    </row>
    <row r="17" spans="1:1" ht="28.35" customHeight="1" x14ac:dyDescent="0.25">
      <c r="A17" s="245" t="s">
        <v>237</v>
      </c>
    </row>
    <row r="18" spans="1:1" ht="27.6" customHeight="1" x14ac:dyDescent="0.25">
      <c r="A18" s="244" t="s">
        <v>238</v>
      </c>
    </row>
    <row r="19" spans="1:1" ht="42" customHeight="1" x14ac:dyDescent="0.25">
      <c r="A19" s="244" t="s">
        <v>242</v>
      </c>
    </row>
    <row r="20" spans="1:1" ht="28.15" customHeight="1" x14ac:dyDescent="0.25">
      <c r="A20" s="244" t="s">
        <v>241</v>
      </c>
    </row>
  </sheetData>
  <sheetProtection algorithmName="SHA-512" hashValue="E72SlN0cwW0efqGk70EdQ6a/6FBzINDQY5fG8EQtsF3XG5TrrtPv9yi9YIu+cNnUXU13Tz2rvosBzlqLSw0whw==" saltValue="vyVVWLhYazsvB1m9fI8oow==" spinCount="100000" sheet="1" objects="1" scenarios="1"/>
  <pageMargins left="0.7" right="0.7" top="0.5" bottom="0.5" header="0.3" footer="0.3"/>
  <pageSetup scale="90" orientation="portrait" r:id="rId1"/>
  <headerFooter>
    <oddHeader>&amp;LCalculation Workbook&amp;CNotes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A1:P414"/>
  <sheetViews>
    <sheetView zoomScale="90" zoomScaleNormal="90" zoomScaleSheetLayoutView="85" zoomScalePageLayoutView="60" workbookViewId="0"/>
  </sheetViews>
  <sheetFormatPr defaultRowHeight="15" x14ac:dyDescent="0.25"/>
  <cols>
    <col min="1" max="1" width="41.7109375" customWidth="1"/>
    <col min="2" max="16" width="8.7109375" customWidth="1"/>
  </cols>
  <sheetData>
    <row r="1" spans="1:16" ht="15" customHeight="1" x14ac:dyDescent="0.25">
      <c r="A1" s="304" t="str">
        <f>General!$A$4</f>
        <v>Spreadsheets for Environmental Footprint Analysis (SEFA) Version 3.0, November 2019</v>
      </c>
      <c r="B1" s="213"/>
      <c r="C1" s="213"/>
      <c r="D1" s="213"/>
      <c r="E1" s="213"/>
      <c r="F1" s="213"/>
      <c r="G1" s="213"/>
      <c r="H1" s="213"/>
      <c r="I1" s="213"/>
      <c r="J1" s="213"/>
      <c r="K1" s="213"/>
      <c r="L1" s="213"/>
      <c r="M1" s="213"/>
      <c r="N1" s="2"/>
      <c r="O1" s="47" t="e">
        <f ca="1">General!$A$3</f>
        <v>#REF!</v>
      </c>
      <c r="P1" s="46"/>
    </row>
    <row r="2" spans="1:16" x14ac:dyDescent="0.25">
      <c r="A2" s="213"/>
      <c r="B2" s="213"/>
      <c r="C2" s="213"/>
      <c r="D2" s="213"/>
      <c r="E2" s="213"/>
      <c r="F2" s="213"/>
      <c r="G2" s="213"/>
      <c r="H2" s="213"/>
      <c r="I2" s="213"/>
      <c r="J2" s="213"/>
      <c r="K2" s="213"/>
      <c r="L2" s="213"/>
      <c r="M2" s="213"/>
      <c r="N2" s="2"/>
      <c r="O2" s="47" t="e">
        <f ca="1">General!$A$6</f>
        <v>#REF!</v>
      </c>
      <c r="P2" s="46"/>
    </row>
    <row r="3" spans="1:16" x14ac:dyDescent="0.25">
      <c r="A3" s="213"/>
      <c r="B3" s="213"/>
      <c r="C3" s="213"/>
      <c r="D3" s="213"/>
      <c r="E3" s="213"/>
      <c r="F3" s="213"/>
      <c r="G3" s="213"/>
      <c r="H3" s="213"/>
      <c r="I3" s="213"/>
      <c r="J3" s="213"/>
      <c r="K3" s="213"/>
      <c r="L3" s="213"/>
      <c r="M3" s="213"/>
      <c r="N3" s="2"/>
      <c r="O3" s="47" t="e">
        <f ca="1">General!$C$16</f>
        <v>#REF!</v>
      </c>
      <c r="P3" s="46"/>
    </row>
    <row r="4" spans="1:16" ht="18.75" x14ac:dyDescent="0.3">
      <c r="A4" s="354" t="e">
        <f ca="1">CONCATENATE(O3," - On-Site Footprint (Scope 1)")</f>
        <v>#REF!</v>
      </c>
      <c r="B4" s="354"/>
      <c r="C4" s="354"/>
      <c r="D4" s="354"/>
      <c r="E4" s="354"/>
      <c r="F4" s="354"/>
      <c r="G4" s="354"/>
      <c r="H4" s="354"/>
      <c r="I4" s="354"/>
      <c r="J4" s="354"/>
      <c r="K4" s="354"/>
      <c r="L4" s="354"/>
      <c r="M4" s="354"/>
      <c r="N4" s="354"/>
      <c r="O4" s="354"/>
      <c r="P4" s="46"/>
    </row>
    <row r="5" spans="1:16" ht="15.75" thickBot="1" x14ac:dyDescent="0.3">
      <c r="A5" s="189"/>
      <c r="B5" s="46"/>
      <c r="C5" s="46"/>
      <c r="D5" s="46"/>
      <c r="E5" s="46"/>
      <c r="F5" s="46"/>
      <c r="G5" s="46"/>
      <c r="H5" s="46"/>
      <c r="I5" s="46"/>
      <c r="J5" s="46"/>
      <c r="K5" s="46"/>
      <c r="L5" s="46"/>
      <c r="M5" s="46"/>
      <c r="N5" s="46"/>
      <c r="O5" s="46"/>
      <c r="P5" s="46"/>
    </row>
    <row r="6" spans="1:16" ht="15.75" thickBot="1" x14ac:dyDescent="0.3">
      <c r="A6" s="341" t="s">
        <v>4</v>
      </c>
      <c r="B6" s="341" t="s">
        <v>0</v>
      </c>
      <c r="C6" s="341" t="s">
        <v>5</v>
      </c>
      <c r="D6" s="337" t="s">
        <v>6</v>
      </c>
      <c r="E6" s="338"/>
      <c r="F6" s="337" t="s">
        <v>65</v>
      </c>
      <c r="G6" s="338"/>
      <c r="H6" s="337" t="s">
        <v>8</v>
      </c>
      <c r="I6" s="338"/>
      <c r="J6" s="337" t="s">
        <v>9</v>
      </c>
      <c r="K6" s="338"/>
      <c r="L6" s="337" t="s">
        <v>10</v>
      </c>
      <c r="M6" s="338"/>
      <c r="N6" s="337" t="s">
        <v>11</v>
      </c>
      <c r="O6" s="338"/>
      <c r="P6" s="46"/>
    </row>
    <row r="7" spans="1:16" x14ac:dyDescent="0.25">
      <c r="A7" s="342"/>
      <c r="B7" s="342"/>
      <c r="C7" s="342"/>
      <c r="D7" s="48" t="s">
        <v>12</v>
      </c>
      <c r="E7" s="341" t="s">
        <v>13</v>
      </c>
      <c r="F7" s="48" t="s">
        <v>12</v>
      </c>
      <c r="G7" s="341" t="s">
        <v>119</v>
      </c>
      <c r="H7" s="48" t="s">
        <v>12</v>
      </c>
      <c r="I7" s="341" t="s">
        <v>14</v>
      </c>
      <c r="J7" s="48" t="s">
        <v>12</v>
      </c>
      <c r="K7" s="341" t="s">
        <v>14</v>
      </c>
      <c r="L7" s="48" t="s">
        <v>12</v>
      </c>
      <c r="M7" s="341" t="s">
        <v>14</v>
      </c>
      <c r="N7" s="48" t="s">
        <v>12</v>
      </c>
      <c r="O7" s="341" t="s">
        <v>14</v>
      </c>
      <c r="P7" s="46"/>
    </row>
    <row r="8" spans="1:16" ht="15.75" thickBot="1" x14ac:dyDescent="0.3">
      <c r="A8" s="353"/>
      <c r="B8" s="353"/>
      <c r="C8" s="353"/>
      <c r="D8" s="49" t="s">
        <v>15</v>
      </c>
      <c r="E8" s="353"/>
      <c r="F8" s="49" t="s">
        <v>15</v>
      </c>
      <c r="G8" s="353"/>
      <c r="H8" s="49" t="s">
        <v>15</v>
      </c>
      <c r="I8" s="353"/>
      <c r="J8" s="49" t="s">
        <v>15</v>
      </c>
      <c r="K8" s="353"/>
      <c r="L8" s="49" t="s">
        <v>15</v>
      </c>
      <c r="M8" s="353"/>
      <c r="N8" s="49" t="s">
        <v>15</v>
      </c>
      <c r="O8" s="353"/>
      <c r="P8" s="46"/>
    </row>
    <row r="9" spans="1:16" ht="15" customHeight="1" thickBot="1" x14ac:dyDescent="0.3">
      <c r="A9" s="50" t="s">
        <v>98</v>
      </c>
      <c r="B9" s="51"/>
      <c r="C9" s="52"/>
      <c r="D9" s="52"/>
      <c r="E9" s="52"/>
      <c r="F9" s="52"/>
      <c r="G9" s="52"/>
      <c r="H9" s="52"/>
      <c r="I9" s="52"/>
      <c r="J9" s="52"/>
      <c r="K9" s="52"/>
      <c r="L9" s="52"/>
      <c r="M9" s="52"/>
      <c r="N9" s="52"/>
      <c r="O9" s="52"/>
      <c r="P9" s="46"/>
    </row>
    <row r="10" spans="1:16" ht="15" customHeight="1" thickBot="1" x14ac:dyDescent="0.3">
      <c r="A10" s="53" t="s">
        <v>145</v>
      </c>
      <c r="B10" s="51"/>
      <c r="C10" s="52"/>
      <c r="D10" s="52"/>
      <c r="E10" s="52"/>
      <c r="F10" s="52"/>
      <c r="G10" s="52"/>
      <c r="H10" s="52"/>
      <c r="I10" s="52"/>
      <c r="J10" s="52"/>
      <c r="K10" s="52"/>
      <c r="L10" s="52"/>
      <c r="M10" s="52"/>
      <c r="N10" s="52"/>
      <c r="O10" s="52"/>
      <c r="P10" s="46"/>
    </row>
    <row r="11" spans="1:16" ht="15" customHeight="1" thickBot="1" x14ac:dyDescent="0.3">
      <c r="A11" s="54" t="s">
        <v>184</v>
      </c>
      <c r="B11" s="55" t="s">
        <v>16</v>
      </c>
      <c r="C11" s="56" t="str">
        <f ca="1">IFERROR('transfer 3'!S9,"")</f>
        <v/>
      </c>
      <c r="D11" s="52">
        <v>3.4129999999999998</v>
      </c>
      <c r="E11" s="52" t="str">
        <f ca="1">IFERROR(D11*$C11,"")</f>
        <v/>
      </c>
      <c r="F11" s="57"/>
      <c r="G11" s="57"/>
      <c r="H11" s="57"/>
      <c r="I11" s="57"/>
      <c r="J11" s="57"/>
      <c r="K11" s="57"/>
      <c r="L11" s="57"/>
      <c r="M11" s="57"/>
      <c r="N11" s="57"/>
      <c r="O11" s="57"/>
      <c r="P11" s="46"/>
    </row>
    <row r="12" spans="1:16" ht="15" customHeight="1" thickBot="1" x14ac:dyDescent="0.3">
      <c r="A12" s="54" t="s">
        <v>144</v>
      </c>
      <c r="B12" s="55" t="s">
        <v>68</v>
      </c>
      <c r="C12" s="56" t="str">
        <f ca="1">IFERROR('transfer 3'!S10,"")</f>
        <v/>
      </c>
      <c r="D12" s="52">
        <f>'Default Conversions'!D28</f>
        <v>0.10299999999999999</v>
      </c>
      <c r="E12" s="52" t="str">
        <f t="shared" ref="E12:G16" ca="1" si="0">IFERROR(D12*$C12,"")</f>
        <v/>
      </c>
      <c r="F12" s="52">
        <f>'Default Conversions'!F28</f>
        <v>13.1</v>
      </c>
      <c r="G12" s="52" t="str">
        <f t="shared" ca="1" si="0"/>
        <v/>
      </c>
      <c r="H12" s="52">
        <f>'Default Conversions'!H28</f>
        <v>0.01</v>
      </c>
      <c r="I12" s="52" t="str">
        <f t="shared" ref="I12" ca="1" si="1">IFERROR(H12*$C12,"")</f>
        <v/>
      </c>
      <c r="J12" s="52">
        <f>'Default Conversions'!J28</f>
        <v>6.2999999999999998E-6</v>
      </c>
      <c r="K12" s="52" t="str">
        <f t="shared" ref="K12" ca="1" si="2">IFERROR(J12*$C12,"")</f>
        <v/>
      </c>
      <c r="L12" s="52">
        <f>'Default Conversions'!L28</f>
        <v>7.6000000000000004E-4</v>
      </c>
      <c r="M12" s="52" t="str">
        <f t="shared" ref="M12" ca="1" si="3">IFERROR(L12*$C12,"")</f>
        <v/>
      </c>
      <c r="N12" s="52">
        <f>'Default Conversions'!N28</f>
        <v>8.3999999999999992E-6</v>
      </c>
      <c r="O12" s="52" t="str">
        <f t="shared" ref="O12" ca="1" si="4">IFERROR(N12*$C12,"")</f>
        <v/>
      </c>
      <c r="P12" s="46"/>
    </row>
    <row r="13" spans="1:16" ht="15" customHeight="1" thickBot="1" x14ac:dyDescent="0.3">
      <c r="A13" s="54" t="s">
        <v>146</v>
      </c>
      <c r="B13" s="55" t="s">
        <v>17</v>
      </c>
      <c r="C13" s="56" t="str">
        <f ca="1">IFERROR('transfer 3'!S11,"")</f>
        <v/>
      </c>
      <c r="D13" s="52">
        <f>'Default Conversions'!D10</f>
        <v>0.127</v>
      </c>
      <c r="E13" s="52" t="str">
        <f t="shared" ca="1" si="0"/>
        <v/>
      </c>
      <c r="F13" s="52">
        <f>'Default Conversions'!F10</f>
        <v>22.3</v>
      </c>
      <c r="G13" s="52" t="str">
        <f t="shared" ref="G13:I14" ca="1" si="5">IFERROR(F13*$C13,"")</f>
        <v/>
      </c>
      <c r="H13" s="52">
        <f>'Default Conversions'!H10</f>
        <v>0.2</v>
      </c>
      <c r="I13" s="52" t="str">
        <f t="shared" ca="1" si="5"/>
        <v/>
      </c>
      <c r="J13" s="52">
        <f>'Default Conversions'!J10</f>
        <v>0</v>
      </c>
      <c r="K13" s="52" t="str">
        <f t="shared" ref="K13:K14" ca="1" si="6">IFERROR(J13*$C13,"")</f>
        <v/>
      </c>
      <c r="L13" s="52">
        <f>'Default Conversions'!L10</f>
        <v>9.8999999999999999E-4</v>
      </c>
      <c r="M13" s="52" t="str">
        <f t="shared" ref="M13:M14" ca="1" si="7">IFERROR(L13*$C13,"")</f>
        <v/>
      </c>
      <c r="N13" s="52" t="str">
        <f>'Default Conversions'!N10</f>
        <v>NP</v>
      </c>
      <c r="O13" s="52" t="str">
        <f t="shared" ref="O13:O14" ca="1" si="8">IFERROR(N13*$C13,"")</f>
        <v/>
      </c>
      <c r="P13" s="46"/>
    </row>
    <row r="14" spans="1:16" ht="15" customHeight="1" thickBot="1" x14ac:dyDescent="0.3">
      <c r="A14" s="54" t="s">
        <v>296</v>
      </c>
      <c r="B14" s="55" t="s">
        <v>17</v>
      </c>
      <c r="C14" s="56" t="str">
        <f ca="1">IFERROR('transfer 3'!S12,"")</f>
        <v/>
      </c>
      <c r="D14" s="52">
        <f>'Default Conversions'!D10</f>
        <v>0.127</v>
      </c>
      <c r="E14" s="52" t="str">
        <f t="shared" ca="1" si="0"/>
        <v/>
      </c>
      <c r="F14" s="52" t="str">
        <f ca="1">IFERROR(IF(ISNA('Transfer 1'!F7),'Default Conversions'!F10,'Transfer 1'!F7),"")</f>
        <v/>
      </c>
      <c r="G14" s="52" t="str">
        <f t="shared" ca="1" si="5"/>
        <v/>
      </c>
      <c r="H14" s="52" t="str">
        <f ca="1">IFERROR(IF(ISNA('Transfer 1'!H7),'Default Conversions'!H10,'Transfer 1'!H7),"")</f>
        <v/>
      </c>
      <c r="I14" s="52" t="str">
        <f t="shared" ca="1" si="5"/>
        <v/>
      </c>
      <c r="J14" s="52" t="str">
        <f ca="1">IFERROR(IF(ISNA('Transfer 1'!J7),'Default Conversions'!J10,'Transfer 1'!J7),"")</f>
        <v/>
      </c>
      <c r="K14" s="52" t="str">
        <f t="shared" ca="1" si="6"/>
        <v/>
      </c>
      <c r="L14" s="52" t="str">
        <f ca="1">IFERROR(IF(ISNA('Transfer 1'!L7),'Default Conversions'!L10,'Transfer 1'!L7),"")</f>
        <v/>
      </c>
      <c r="M14" s="52" t="str">
        <f t="shared" ca="1" si="7"/>
        <v/>
      </c>
      <c r="N14" s="52" t="str">
        <f ca="1">IFERROR(IF(ISNA('Transfer 1'!N7),'Default Conversions'!N10,'Transfer 1'!N7),"")</f>
        <v/>
      </c>
      <c r="O14" s="52" t="str">
        <f t="shared" ca="1" si="8"/>
        <v/>
      </c>
      <c r="P14" s="46"/>
    </row>
    <row r="15" spans="1:16" ht="15" customHeight="1" thickBot="1" x14ac:dyDescent="0.3">
      <c r="A15" s="54" t="str">
        <f ca="1">IFERROR('transfer 3'!Q13,"Other on-site renewable energy use #1")</f>
        <v>Other on-site renewable energy use #1</v>
      </c>
      <c r="B15" s="55" t="str">
        <f ca="1">IFERROR('transfer 3'!R12,"TBD")</f>
        <v>TBD</v>
      </c>
      <c r="C15" s="56" t="str">
        <f ca="1">IFERROR('transfer 3'!S13,"")</f>
        <v/>
      </c>
      <c r="D15" s="52" t="str">
        <f ca="1">IFERROR('Transfer 1'!D56,"")</f>
        <v/>
      </c>
      <c r="E15" s="52" t="str">
        <f t="shared" ca="1" si="0"/>
        <v/>
      </c>
      <c r="F15" s="52" t="str">
        <f ca="1">IFERROR('Transfer 1'!F56,"")</f>
        <v/>
      </c>
      <c r="G15" s="52" t="str">
        <f t="shared" ref="G15:I15" ca="1" si="9">IFERROR(F15*$C15,"")</f>
        <v/>
      </c>
      <c r="H15" s="52" t="str">
        <f ca="1">IFERROR('Transfer 1'!H56,"")</f>
        <v/>
      </c>
      <c r="I15" s="52" t="str">
        <f t="shared" ca="1" si="9"/>
        <v/>
      </c>
      <c r="J15" s="52" t="str">
        <f ca="1">IFERROR('Transfer 1'!J56,"")</f>
        <v/>
      </c>
      <c r="K15" s="52" t="str">
        <f t="shared" ref="K15" ca="1" si="10">IFERROR(J15*$C15,"")</f>
        <v/>
      </c>
      <c r="L15" s="52" t="str">
        <f ca="1">IFERROR('Transfer 1'!L56,"")</f>
        <v/>
      </c>
      <c r="M15" s="52" t="str">
        <f t="shared" ref="M15" ca="1" si="11">IFERROR(L15*$C15,"")</f>
        <v/>
      </c>
      <c r="N15" s="52" t="str">
        <f ca="1">IFERROR('Transfer 1'!N56,"")</f>
        <v/>
      </c>
      <c r="O15" s="52" t="str">
        <f t="shared" ref="O15" ca="1" si="12">IFERROR(N15*$C15,"")</f>
        <v/>
      </c>
      <c r="P15" s="46"/>
    </row>
    <row r="16" spans="1:16" ht="15" customHeight="1" thickBot="1" x14ac:dyDescent="0.3">
      <c r="A16" s="54" t="str">
        <f ca="1">IFERROR('transfer 3'!Q14,"Other on-site renewable energy use #2")</f>
        <v>Other on-site renewable energy use #2</v>
      </c>
      <c r="B16" s="55" t="str">
        <f ca="1">IFERROR('transfer 3'!R13,"TBD")</f>
        <v>TBD</v>
      </c>
      <c r="C16" s="56" t="str">
        <f ca="1">IFERROR('transfer 3'!S14,"")</f>
        <v/>
      </c>
      <c r="D16" s="52" t="str">
        <f ca="1">IFERROR('Transfer 1'!D57,"")</f>
        <v/>
      </c>
      <c r="E16" s="52" t="str">
        <f t="shared" ca="1" si="0"/>
        <v/>
      </c>
      <c r="F16" s="52" t="str">
        <f ca="1">IFERROR('Transfer 1'!F57,"")</f>
        <v/>
      </c>
      <c r="G16" s="52" t="str">
        <f t="shared" ref="G16:I16" ca="1" si="13">IFERROR(F16*$C16,"")</f>
        <v/>
      </c>
      <c r="H16" s="52" t="str">
        <f ca="1">IFERROR('Transfer 1'!H57,"")</f>
        <v/>
      </c>
      <c r="I16" s="52" t="str">
        <f t="shared" ca="1" si="13"/>
        <v/>
      </c>
      <c r="J16" s="52" t="str">
        <f ca="1">IFERROR('Transfer 1'!J57,"")</f>
        <v/>
      </c>
      <c r="K16" s="52" t="str">
        <f t="shared" ref="K16" ca="1" si="14">IFERROR(J16*$C16,"")</f>
        <v/>
      </c>
      <c r="L16" s="52" t="str">
        <f ca="1">IFERROR('Transfer 1'!L57,"")</f>
        <v/>
      </c>
      <c r="M16" s="52" t="str">
        <f t="shared" ref="M16" ca="1" si="15">IFERROR(L16*$C16,"")</f>
        <v/>
      </c>
      <c r="N16" s="52" t="str">
        <f ca="1">IFERROR('Transfer 1'!N57,"")</f>
        <v/>
      </c>
      <c r="O16" s="52" t="str">
        <f t="shared" ref="O16" ca="1" si="16">IFERROR(N16*$C16,"")</f>
        <v/>
      </c>
      <c r="P16" s="46"/>
    </row>
    <row r="17" spans="1:16" ht="15" customHeight="1" thickBot="1" x14ac:dyDescent="0.3">
      <c r="A17" s="124" t="s">
        <v>147</v>
      </c>
      <c r="B17" s="120"/>
      <c r="C17" s="121"/>
      <c r="D17" s="121"/>
      <c r="E17" s="122">
        <f ca="1">SUM(E11:E16)</f>
        <v>0</v>
      </c>
      <c r="F17" s="123"/>
      <c r="G17" s="122">
        <f ca="1">SUM(G12:G16)</f>
        <v>0</v>
      </c>
      <c r="H17" s="123"/>
      <c r="I17" s="122">
        <f ca="1">SUM(I12:I16)</f>
        <v>0</v>
      </c>
      <c r="J17" s="123"/>
      <c r="K17" s="122">
        <f ca="1">SUM(K12:K16)</f>
        <v>0</v>
      </c>
      <c r="L17" s="123"/>
      <c r="M17" s="122">
        <f ca="1">SUM(M12:M16)</f>
        <v>0</v>
      </c>
      <c r="N17" s="123"/>
      <c r="O17" s="122">
        <f ca="1">SUM(O12:O16)</f>
        <v>0</v>
      </c>
      <c r="P17" s="46"/>
    </row>
    <row r="18" spans="1:16" ht="30" customHeight="1" thickBot="1" x14ac:dyDescent="0.3">
      <c r="A18" s="343" t="s">
        <v>141</v>
      </c>
      <c r="B18" s="344"/>
      <c r="C18" s="344"/>
      <c r="D18" s="344"/>
      <c r="E18" s="344"/>
      <c r="F18" s="344"/>
      <c r="G18" s="344"/>
      <c r="H18" s="344"/>
      <c r="I18" s="344"/>
      <c r="J18" s="344"/>
      <c r="K18" s="344"/>
      <c r="L18" s="344"/>
      <c r="M18" s="344"/>
      <c r="N18" s="344"/>
      <c r="O18" s="345"/>
      <c r="P18" s="46"/>
    </row>
    <row r="19" spans="1:16" ht="15" customHeight="1" thickBot="1" x14ac:dyDescent="0.3">
      <c r="A19" s="53" t="s">
        <v>148</v>
      </c>
      <c r="B19" s="55"/>
      <c r="C19" s="52"/>
      <c r="D19" s="52"/>
      <c r="E19" s="52"/>
      <c r="F19" s="52"/>
      <c r="G19" s="52"/>
      <c r="H19" s="52"/>
      <c r="I19" s="52"/>
      <c r="J19" s="52"/>
      <c r="K19" s="52"/>
      <c r="L19" s="52"/>
      <c r="M19" s="52"/>
      <c r="N19" s="52"/>
      <c r="O19" s="52"/>
      <c r="P19" s="46"/>
    </row>
    <row r="20" spans="1:16" ht="15" customHeight="1" thickBot="1" x14ac:dyDescent="0.3">
      <c r="A20" s="54" t="s">
        <v>324</v>
      </c>
      <c r="B20" s="55" t="s">
        <v>16</v>
      </c>
      <c r="C20" s="56" t="str">
        <f ca="1">IFERROR('transfer 3'!S17,"")</f>
        <v/>
      </c>
      <c r="D20" s="52">
        <v>3.4129999999999998</v>
      </c>
      <c r="E20" s="52" t="str">
        <f ca="1">IFERROR(D20*$C20,"")</f>
        <v/>
      </c>
      <c r="F20" s="59"/>
      <c r="G20" s="59"/>
      <c r="H20" s="59"/>
      <c r="I20" s="59"/>
      <c r="J20" s="59"/>
      <c r="K20" s="59"/>
      <c r="L20" s="59"/>
      <c r="M20" s="59"/>
      <c r="N20" s="59"/>
      <c r="O20" s="59"/>
      <c r="P20" s="46"/>
    </row>
    <row r="21" spans="1:16" ht="15" customHeight="1" thickBot="1" x14ac:dyDescent="0.3">
      <c r="A21" s="54" t="s">
        <v>297</v>
      </c>
      <c r="B21" s="55" t="s">
        <v>308</v>
      </c>
      <c r="C21" s="56" t="str">
        <f ca="1">IFERROR('transfer 3'!S18,"")</f>
        <v/>
      </c>
      <c r="D21" s="52">
        <f>'Default Conversions'!D11</f>
        <v>0.13900000000000001</v>
      </c>
      <c r="E21" s="52" t="str">
        <f t="shared" ref="E21:E28" ca="1" si="17">IFERROR(D21*$C21,"")</f>
        <v/>
      </c>
      <c r="F21" s="52" t="str">
        <f ca="1">IFERROR(IF(ISNA('Transfer 1'!F8),'Default Conversions'!F11,'Transfer 1'!F8),"")</f>
        <v/>
      </c>
      <c r="G21" s="52" t="str">
        <f t="shared" ref="G21:G29" ca="1" si="18">IFERROR(F21*$C21,"")</f>
        <v/>
      </c>
      <c r="H21" s="52" t="str">
        <f ca="1">IFERROR(IF(ISNA('Transfer 1'!H8),'Default Conversions'!H11,'Transfer 1'!H8),"")</f>
        <v/>
      </c>
      <c r="I21" s="52" t="str">
        <f t="shared" ref="I21:I29" ca="1" si="19">IFERROR(H21*$C21,"")</f>
        <v/>
      </c>
      <c r="J21" s="52" t="str">
        <f ca="1">IFERROR(IF(ISNA('Transfer 1'!J8),'Default Conversions'!J11,'Transfer 1'!J8),"")</f>
        <v/>
      </c>
      <c r="K21" s="52" t="str">
        <f t="shared" ref="K21:K29" ca="1" si="20">IFERROR(J21*$C21,"")</f>
        <v/>
      </c>
      <c r="L21" s="52" t="str">
        <f ca="1">IFERROR(IF(ISNA('Transfer 1'!L8),'Default Conversions'!L11,'Transfer 1'!L8),"")</f>
        <v/>
      </c>
      <c r="M21" s="52" t="str">
        <f t="shared" ref="M21:M29" ca="1" si="21">IFERROR(L21*$C21,"")</f>
        <v/>
      </c>
      <c r="N21" s="52" t="str">
        <f ca="1">IFERROR(IF(ISNA('Transfer 1'!N8),'Default Conversions'!N11,'Transfer 1'!N8),"")</f>
        <v/>
      </c>
      <c r="O21" s="52" t="str">
        <f t="shared" ref="O21:O29" ca="1" si="22">IFERROR(N21*$C21,"")</f>
        <v/>
      </c>
      <c r="P21" s="46"/>
    </row>
    <row r="22" spans="1:16" ht="15" customHeight="1" thickBot="1" x14ac:dyDescent="0.3">
      <c r="A22" s="54" t="s">
        <v>298</v>
      </c>
      <c r="B22" s="55" t="s">
        <v>308</v>
      </c>
      <c r="C22" s="56" t="str">
        <f ca="1">IFERROR('transfer 3'!S19,"")</f>
        <v/>
      </c>
      <c r="D22" s="52">
        <f>'Default Conversions'!D12</f>
        <v>0.13900000000000001</v>
      </c>
      <c r="E22" s="52" t="str">
        <f t="shared" ca="1" si="17"/>
        <v/>
      </c>
      <c r="F22" s="52">
        <f>'Default Conversions'!F12</f>
        <v>22.21</v>
      </c>
      <c r="G22" s="52" t="str">
        <f t="shared" ca="1" si="18"/>
        <v/>
      </c>
      <c r="H22" s="52">
        <f>'Default Conversions'!H12</f>
        <v>0.1565</v>
      </c>
      <c r="I22" s="52" t="str">
        <f t="shared" ca="1" si="19"/>
        <v/>
      </c>
      <c r="J22" s="52">
        <f>'Default Conversions'!J12</f>
        <v>1.45E-4</v>
      </c>
      <c r="K22" s="52" t="str">
        <f t="shared" ca="1" si="20"/>
        <v/>
      </c>
      <c r="L22" s="52">
        <f>'Default Conversions'!L12</f>
        <v>1.4499999999999999E-2</v>
      </c>
      <c r="M22" s="52" t="str">
        <f t="shared" ca="1" si="21"/>
        <v/>
      </c>
      <c r="N22" s="52">
        <f>'Default Conversions'!N12</f>
        <v>4.0000000000000003E-5</v>
      </c>
      <c r="O22" s="52" t="str">
        <f t="shared" ca="1" si="22"/>
        <v/>
      </c>
      <c r="P22" s="46"/>
    </row>
    <row r="23" spans="1:16" ht="15" customHeight="1" thickBot="1" x14ac:dyDescent="0.3">
      <c r="A23" s="54" t="s">
        <v>299</v>
      </c>
      <c r="B23" s="55" t="s">
        <v>308</v>
      </c>
      <c r="C23" s="56" t="str">
        <f ca="1">IFERROR('transfer 3'!S20,"")</f>
        <v/>
      </c>
      <c r="D23" s="52">
        <f>'Default Conversions'!D13</f>
        <v>0.13900000000000001</v>
      </c>
      <c r="E23" s="52" t="str">
        <f t="shared" ca="1" si="17"/>
        <v/>
      </c>
      <c r="F23" s="52">
        <f>'Default Conversions'!F13</f>
        <v>22.24</v>
      </c>
      <c r="G23" s="52" t="str">
        <f t="shared" ca="1" si="18"/>
        <v/>
      </c>
      <c r="H23" s="52">
        <f>'Default Conversions'!H13</f>
        <v>0.10100000000000001</v>
      </c>
      <c r="I23" s="52" t="str">
        <f t="shared" ca="1" si="19"/>
        <v/>
      </c>
      <c r="J23" s="52">
        <f>'Default Conversions'!J13</f>
        <v>1.2999999999999999E-4</v>
      </c>
      <c r="K23" s="52" t="str">
        <f t="shared" ca="1" si="20"/>
        <v/>
      </c>
      <c r="L23" s="52">
        <f>'Default Conversions'!L13</f>
        <v>8.9999999999999993E-3</v>
      </c>
      <c r="M23" s="52" t="str">
        <f t="shared" ca="1" si="21"/>
        <v/>
      </c>
      <c r="N23" s="52">
        <f>'Default Conversions'!N13</f>
        <v>4.0000000000000003E-5</v>
      </c>
      <c r="O23" s="52" t="str">
        <f t="shared" ca="1" si="22"/>
        <v/>
      </c>
      <c r="P23" s="46"/>
    </row>
    <row r="24" spans="1:16" ht="15" customHeight="1" thickBot="1" x14ac:dyDescent="0.3">
      <c r="A24" s="54" t="s">
        <v>300</v>
      </c>
      <c r="B24" s="55" t="s">
        <v>308</v>
      </c>
      <c r="C24" s="56" t="str">
        <f ca="1">IFERROR('transfer 3'!S21,"")</f>
        <v/>
      </c>
      <c r="D24" s="52">
        <f>'Default Conversions'!D14</f>
        <v>0.13900000000000001</v>
      </c>
      <c r="E24" s="52" t="str">
        <f t="shared" ca="1" si="17"/>
        <v/>
      </c>
      <c r="F24" s="52">
        <f>'Default Conversions'!F14</f>
        <v>22.24</v>
      </c>
      <c r="G24" s="52" t="str">
        <f t="shared" ca="1" si="18"/>
        <v/>
      </c>
      <c r="H24" s="52">
        <f>'Default Conversions'!H14</f>
        <v>0.14899999999999999</v>
      </c>
      <c r="I24" s="52" t="str">
        <f t="shared" ca="1" si="19"/>
        <v/>
      </c>
      <c r="J24" s="52">
        <f>'Default Conversions'!J14</f>
        <v>1.2999999999999999E-4</v>
      </c>
      <c r="K24" s="52" t="str">
        <f t="shared" ca="1" si="20"/>
        <v/>
      </c>
      <c r="L24" s="52">
        <f>'Default Conversions'!L14</f>
        <v>6.0000000000000001E-3</v>
      </c>
      <c r="M24" s="52" t="str">
        <f t="shared" ca="1" si="21"/>
        <v/>
      </c>
      <c r="N24" s="52">
        <f>'Default Conversions'!N14</f>
        <v>4.0000000000000003E-5</v>
      </c>
      <c r="O24" s="52" t="str">
        <f t="shared" ca="1" si="22"/>
        <v/>
      </c>
      <c r="P24" s="46"/>
    </row>
    <row r="25" spans="1:16" ht="15" customHeight="1" thickBot="1" x14ac:dyDescent="0.3">
      <c r="A25" s="54" t="s">
        <v>301</v>
      </c>
      <c r="B25" s="55" t="s">
        <v>308</v>
      </c>
      <c r="C25" s="56" t="str">
        <f ca="1">IFERROR('transfer 3'!S22,"")</f>
        <v/>
      </c>
      <c r="D25" s="52">
        <f>'Default Conversions'!D20</f>
        <v>0.124</v>
      </c>
      <c r="E25" s="52" t="str">
        <f t="shared" ca="1" si="17"/>
        <v/>
      </c>
      <c r="F25" s="52" t="str">
        <f ca="1">IFERROR(IF(ISNA('Transfer 1'!F9),'Default Conversions'!F20,'Transfer 1'!F9),"")</f>
        <v/>
      </c>
      <c r="G25" s="52" t="str">
        <f t="shared" ca="1" si="18"/>
        <v/>
      </c>
      <c r="H25" s="52" t="str">
        <f ca="1">IFERROR(IF(ISNA('Transfer 1'!H9),'Default Conversions'!H20,'Transfer 1'!H9),"")</f>
        <v/>
      </c>
      <c r="I25" s="52" t="str">
        <f t="shared" ca="1" si="19"/>
        <v/>
      </c>
      <c r="J25" s="52" t="str">
        <f ca="1">IFERROR(IF(ISNA('Transfer 1'!J9),'Default Conversions'!J20,'Transfer 1'!J9),"")</f>
        <v/>
      </c>
      <c r="K25" s="52" t="str">
        <f t="shared" ca="1" si="20"/>
        <v/>
      </c>
      <c r="L25" s="52" t="str">
        <f ca="1">IFERROR(IF(ISNA('Transfer 1'!L9),'Default Conversions'!L20,'Transfer 1'!L9),"")</f>
        <v/>
      </c>
      <c r="M25" s="52" t="str">
        <f t="shared" ca="1" si="21"/>
        <v/>
      </c>
      <c r="N25" s="52" t="str">
        <f ca="1">IFERROR(IF(ISNA('Transfer 1'!N9),'Default Conversions'!N20,'Transfer 1'!N9),"")</f>
        <v/>
      </c>
      <c r="O25" s="52" t="str">
        <f t="shared" ca="1" si="22"/>
        <v/>
      </c>
      <c r="P25" s="46"/>
    </row>
    <row r="26" spans="1:16" ht="15" customHeight="1" thickBot="1" x14ac:dyDescent="0.3">
      <c r="A26" s="54" t="s">
        <v>302</v>
      </c>
      <c r="B26" s="55" t="s">
        <v>308</v>
      </c>
      <c r="C26" s="56" t="str">
        <f ca="1">IFERROR('transfer 3'!S23,"")</f>
        <v/>
      </c>
      <c r="D26" s="52">
        <f>'Default Conversions'!D21</f>
        <v>0.124</v>
      </c>
      <c r="E26" s="52" t="str">
        <f t="shared" ca="1" si="17"/>
        <v/>
      </c>
      <c r="F26" s="52">
        <f>'Default Conversions'!F21</f>
        <v>17.48</v>
      </c>
      <c r="G26" s="52" t="str">
        <f t="shared" ca="1" si="18"/>
        <v/>
      </c>
      <c r="H26" s="52">
        <f>'Default Conversions'!H21</f>
        <v>3.6999999999999998E-2</v>
      </c>
      <c r="I26" s="52" t="str">
        <f t="shared" ca="1" si="19"/>
        <v/>
      </c>
      <c r="J26" s="52">
        <f>'Default Conversions'!J21</f>
        <v>2.5000000000000001E-4</v>
      </c>
      <c r="K26" s="52" t="str">
        <f t="shared" ca="1" si="20"/>
        <v/>
      </c>
      <c r="L26" s="52">
        <f>'Default Conversions'!L21</f>
        <v>0.16500000000000001</v>
      </c>
      <c r="M26" s="52" t="str">
        <f t="shared" ca="1" si="21"/>
        <v/>
      </c>
      <c r="N26" s="52">
        <f>'Default Conversions'!N21</f>
        <v>8.0000000000000007E-5</v>
      </c>
      <c r="O26" s="52" t="str">
        <f t="shared" ca="1" si="22"/>
        <v/>
      </c>
      <c r="P26" s="46"/>
    </row>
    <row r="27" spans="1:16" ht="15" customHeight="1" thickBot="1" x14ac:dyDescent="0.3">
      <c r="A27" s="54" t="s">
        <v>303</v>
      </c>
      <c r="B27" s="55" t="s">
        <v>308</v>
      </c>
      <c r="C27" s="56" t="str">
        <f ca="1">IFERROR('transfer 3'!S24,"")</f>
        <v/>
      </c>
      <c r="D27" s="52">
        <f>'Default Conversions'!D22</f>
        <v>0.124</v>
      </c>
      <c r="E27" s="52" t="str">
        <f t="shared" ca="1" si="17"/>
        <v/>
      </c>
      <c r="F27" s="52">
        <f>'Default Conversions'!F22</f>
        <v>19.93</v>
      </c>
      <c r="G27" s="52" t="str">
        <f t="shared" ca="1" si="18"/>
        <v/>
      </c>
      <c r="H27" s="52">
        <f>'Default Conversions'!H22</f>
        <v>3.2000000000000001E-2</v>
      </c>
      <c r="I27" s="52" t="str">
        <f t="shared" ca="1" si="19"/>
        <v/>
      </c>
      <c r="J27" s="52">
        <f>'Default Conversions'!J22</f>
        <v>2.9E-4</v>
      </c>
      <c r="K27" s="52" t="str">
        <f t="shared" ca="1" si="20"/>
        <v/>
      </c>
      <c r="L27" s="52">
        <f>'Default Conversions'!L22</f>
        <v>2E-3</v>
      </c>
      <c r="M27" s="52" t="str">
        <f t="shared" ca="1" si="21"/>
        <v/>
      </c>
      <c r="N27" s="52">
        <f>'Default Conversions'!N22</f>
        <v>9.0000000000000006E-5</v>
      </c>
      <c r="O27" s="52" t="str">
        <f t="shared" ca="1" si="22"/>
        <v/>
      </c>
      <c r="P27" s="46"/>
    </row>
    <row r="28" spans="1:16" ht="15" customHeight="1" thickBot="1" x14ac:dyDescent="0.3">
      <c r="A28" s="54" t="s">
        <v>149</v>
      </c>
      <c r="B28" s="55" t="s">
        <v>24</v>
      </c>
      <c r="C28" s="56" t="str">
        <f ca="1">IFERROR('transfer 3'!S25,"")</f>
        <v/>
      </c>
      <c r="D28" s="52">
        <f>'Default Conversions'!D26</f>
        <v>0.10299999999999999</v>
      </c>
      <c r="E28" s="52" t="str">
        <f t="shared" ca="1" si="17"/>
        <v/>
      </c>
      <c r="F28" s="52" t="str">
        <f ca="1">IFERROR(IF(ISNA('Transfer 1'!F12),'Default Conversions'!F26,'Transfer 1'!F12),"")</f>
        <v/>
      </c>
      <c r="G28" s="52" t="str">
        <f t="shared" ca="1" si="18"/>
        <v/>
      </c>
      <c r="H28" s="52" t="str">
        <f ca="1">IFERROR(IF(ISNA('Transfer 1'!H12),'Default Conversions'!H26,'Transfer 1'!H12),"")</f>
        <v/>
      </c>
      <c r="I28" s="52" t="str">
        <f t="shared" ca="1" si="19"/>
        <v/>
      </c>
      <c r="J28" s="52" t="str">
        <f ca="1">IFERROR(IF(ISNA('Transfer 1'!J12),'Default Conversions'!J26,'Transfer 1'!J12),"")</f>
        <v/>
      </c>
      <c r="K28" s="52" t="str">
        <f t="shared" ca="1" si="20"/>
        <v/>
      </c>
      <c r="L28" s="52" t="str">
        <f ca="1">IFERROR(IF(ISNA('Transfer 1'!L12),'Default Conversions'!L26,'Transfer 1'!L12),"")</f>
        <v/>
      </c>
      <c r="M28" s="52" t="str">
        <f t="shared" ca="1" si="21"/>
        <v/>
      </c>
      <c r="N28" s="52" t="str">
        <f ca="1">IFERROR(IF(ISNA('Transfer 1'!N12),'Default Conversions'!N26,'Transfer 1'!N12),"")</f>
        <v/>
      </c>
      <c r="O28" s="52" t="str">
        <f t="shared" ca="1" si="22"/>
        <v/>
      </c>
      <c r="P28" s="46"/>
    </row>
    <row r="29" spans="1:16" ht="15" customHeight="1" thickBot="1" x14ac:dyDescent="0.3">
      <c r="A29" s="54" t="s">
        <v>304</v>
      </c>
      <c r="B29" s="55" t="s">
        <v>24</v>
      </c>
      <c r="C29" s="56" t="str">
        <f ca="1">IFERROR('transfer 3'!S26,"")</f>
        <v/>
      </c>
      <c r="D29" s="52" t="str">
        <f>'Default Conversions'!D27</f>
        <v>NP</v>
      </c>
      <c r="E29" s="52" t="str">
        <f t="shared" ref="E29:G34" ca="1" si="23">IFERROR(D29*$C29,"")</f>
        <v/>
      </c>
      <c r="F29" s="52" t="str">
        <f ca="1">IFERROR(IF(ISNA('Transfer 1'!F10),'Default Conversions'!F27,'Transfer 1'!F10),"")</f>
        <v/>
      </c>
      <c r="G29" s="52" t="str">
        <f t="shared" ca="1" si="18"/>
        <v/>
      </c>
      <c r="H29" s="52" t="str">
        <f ca="1">IFERROR(IF(ISNA('Transfer 1'!H10),'Default Conversions'!H27,'Transfer 1'!H10),"")</f>
        <v/>
      </c>
      <c r="I29" s="52" t="str">
        <f t="shared" ca="1" si="19"/>
        <v/>
      </c>
      <c r="J29" s="52" t="str">
        <f ca="1">IFERROR(IF(ISNA('Transfer 1'!J10),'Default Conversions'!J27,'Transfer 1'!J10),"")</f>
        <v/>
      </c>
      <c r="K29" s="52" t="str">
        <f t="shared" ca="1" si="20"/>
        <v/>
      </c>
      <c r="L29" s="52" t="str">
        <f ca="1">IFERROR(IF(ISNA('Transfer 1'!L10),'Default Conversions'!L27,'Transfer 1'!L10),"")</f>
        <v/>
      </c>
      <c r="M29" s="52" t="str">
        <f t="shared" ca="1" si="21"/>
        <v/>
      </c>
      <c r="N29" s="52" t="str">
        <f ca="1">IFERROR(IF(ISNA('Transfer 1'!N10),'Default Conversions'!N27,'Transfer 1'!N10),"")</f>
        <v/>
      </c>
      <c r="O29" s="52" t="str">
        <f t="shared" ca="1" si="22"/>
        <v/>
      </c>
      <c r="P29" s="46"/>
    </row>
    <row r="30" spans="1:16" ht="15" customHeight="1" thickBot="1" x14ac:dyDescent="0.3">
      <c r="A30" s="54" t="s">
        <v>305</v>
      </c>
      <c r="B30" s="55" t="s">
        <v>24</v>
      </c>
      <c r="C30" s="56" t="str">
        <f ca="1">IFERROR('transfer 3'!S27,"")</f>
        <v/>
      </c>
      <c r="D30" s="52" t="str">
        <f>'Default Conversions'!D27</f>
        <v>NP</v>
      </c>
      <c r="E30" s="52" t="str">
        <f t="shared" ca="1" si="23"/>
        <v/>
      </c>
      <c r="F30" s="52">
        <f>'Default Conversions'!F27</f>
        <v>1957.835</v>
      </c>
      <c r="G30" s="52" t="str">
        <f t="shared" ca="1" si="23"/>
        <v/>
      </c>
      <c r="H30" s="52">
        <f>'Default Conversions'!H27</f>
        <v>16.032499999999999</v>
      </c>
      <c r="I30" s="52" t="str">
        <f t="shared" ref="I30" ca="1" si="24">IFERROR(H30*$C30,"")</f>
        <v/>
      </c>
      <c r="J30" s="52">
        <f>'Default Conversions'!J27</f>
        <v>2.3045E-2</v>
      </c>
      <c r="K30" s="52" t="str">
        <f t="shared" ref="K30" ca="1" si="25">IFERROR(J30*$C30,"")</f>
        <v/>
      </c>
      <c r="L30" s="52">
        <f>'Default Conversions'!L27</f>
        <v>0.27750000000000002</v>
      </c>
      <c r="M30" s="52" t="str">
        <f t="shared" ref="M30" ca="1" si="26">IFERROR(L30*$C30,"")</f>
        <v/>
      </c>
      <c r="N30" s="52">
        <f>'Default Conversions'!N27</f>
        <v>0</v>
      </c>
      <c r="O30" s="52" t="str">
        <f t="shared" ref="O30" ca="1" si="27">IFERROR(N30*$C30,"")</f>
        <v/>
      </c>
      <c r="P30" s="46"/>
    </row>
    <row r="31" spans="1:16" ht="15" customHeight="1" thickBot="1" x14ac:dyDescent="0.3">
      <c r="A31" s="54" t="s">
        <v>306</v>
      </c>
      <c r="B31" s="55" t="s">
        <v>17</v>
      </c>
      <c r="C31" s="56" t="str">
        <f ca="1">IFERROR('transfer 3'!S28,"")</f>
        <v/>
      </c>
      <c r="D31" s="52" t="str">
        <f>'Default Conversions'!D25</f>
        <v>NP</v>
      </c>
      <c r="E31" s="52" t="str">
        <f t="shared" ca="1" si="23"/>
        <v/>
      </c>
      <c r="F31" s="52" t="str">
        <f ca="1">IFERROR(IF(ISNA('Transfer 1'!F11),'Default Conversions'!F25,'Transfer 1'!F11),"")</f>
        <v/>
      </c>
      <c r="G31" s="52" t="str">
        <f t="shared" ca="1" si="23"/>
        <v/>
      </c>
      <c r="H31" s="52" t="str">
        <f ca="1">IFERROR(IF(ISNA('Transfer 1'!H11),'Default Conversions'!H25,'Transfer 1'!H11),"")</f>
        <v/>
      </c>
      <c r="I31" s="52" t="str">
        <f t="shared" ref="I31" ca="1" si="28">IFERROR(H31*$C31,"")</f>
        <v/>
      </c>
      <c r="J31" s="52" t="str">
        <f ca="1">IFERROR(IF(ISNA('Transfer 1'!J11),'Default Conversions'!J25,'Transfer 1'!J11),"")</f>
        <v/>
      </c>
      <c r="K31" s="52" t="str">
        <f t="shared" ref="K31" ca="1" si="29">IFERROR(J31*$C31,"")</f>
        <v/>
      </c>
      <c r="L31" s="52" t="str">
        <f ca="1">IFERROR(IF(ISNA('Transfer 1'!L11),'Default Conversions'!L25,'Transfer 1'!L11),"")</f>
        <v/>
      </c>
      <c r="M31" s="52" t="str">
        <f t="shared" ref="M31" ca="1" si="30">IFERROR(L31*$C31,"")</f>
        <v/>
      </c>
      <c r="N31" s="52" t="str">
        <f ca="1">IFERROR(IF(ISNA('Transfer 1'!N11),'Default Conversions'!N25,'Transfer 1'!N11),"")</f>
        <v/>
      </c>
      <c r="O31" s="52" t="str">
        <f t="shared" ref="O31" ca="1" si="31">IFERROR(N31*$C31,"")</f>
        <v/>
      </c>
      <c r="P31" s="46"/>
    </row>
    <row r="32" spans="1:16" ht="15" customHeight="1" thickBot="1" x14ac:dyDescent="0.3">
      <c r="A32" s="54" t="s">
        <v>307</v>
      </c>
      <c r="B32" s="55" t="s">
        <v>17</v>
      </c>
      <c r="C32" s="56" t="str">
        <f ca="1">IFERROR('transfer 3'!S29,"")</f>
        <v/>
      </c>
      <c r="D32" s="52" t="str">
        <f>'Default Conversions'!D25</f>
        <v>NP</v>
      </c>
      <c r="E32" s="52" t="str">
        <f t="shared" ca="1" si="23"/>
        <v/>
      </c>
      <c r="F32" s="52">
        <f>'Default Conversions'!F25</f>
        <v>12.69</v>
      </c>
      <c r="G32" s="52" t="str">
        <f t="shared" ca="1" si="23"/>
        <v/>
      </c>
      <c r="H32" s="52">
        <f>'Default Conversions'!H25</f>
        <v>2.1000000000000001E-2</v>
      </c>
      <c r="I32" s="52" t="str">
        <f t="shared" ref="I32" ca="1" si="32">IFERROR(H32*$C32,"")</f>
        <v/>
      </c>
      <c r="J32" s="52">
        <f>'Default Conversions'!J25</f>
        <v>1.2999999999999999E-4</v>
      </c>
      <c r="K32" s="52" t="str">
        <f t="shared" ref="K32" ca="1" si="33">IFERROR(J32*$C32,"")</f>
        <v/>
      </c>
      <c r="L32" s="52">
        <f>'Default Conversions'!L25</f>
        <v>1E-3</v>
      </c>
      <c r="M32" s="52" t="str">
        <f t="shared" ref="M32" ca="1" si="34">IFERROR(L32*$C32,"")</f>
        <v/>
      </c>
      <c r="N32" s="52">
        <f>'Default Conversions'!N25</f>
        <v>0</v>
      </c>
      <c r="O32" s="52" t="str">
        <f t="shared" ref="O32" ca="1" si="35">IFERROR(N32*$C32,"")</f>
        <v/>
      </c>
      <c r="P32" s="46"/>
    </row>
    <row r="33" spans="1:16" ht="15" customHeight="1" thickBot="1" x14ac:dyDescent="0.3">
      <c r="A33" s="54" t="str">
        <f ca="1">IFERROR('transfer 3'!Q30,"Other on-site conventional energy use #1")</f>
        <v>Other on-site conventional energy use #1</v>
      </c>
      <c r="B33" s="55" t="str">
        <f ca="1">IFERROR('transfer 3'!R30,"TBD")</f>
        <v>TBD</v>
      </c>
      <c r="C33" s="56" t="str">
        <f ca="1">IFERROR('transfer 3'!S30,"")</f>
        <v/>
      </c>
      <c r="D33" s="52" t="str">
        <f ca="1">IFERROR('Transfer 1'!D62,"")</f>
        <v/>
      </c>
      <c r="E33" s="52" t="str">
        <f t="shared" ca="1" si="23"/>
        <v/>
      </c>
      <c r="F33" s="52" t="str">
        <f ca="1">IFERROR('Transfer 1'!F62,"")</f>
        <v/>
      </c>
      <c r="G33" s="52" t="str">
        <f t="shared" ca="1" si="23"/>
        <v/>
      </c>
      <c r="H33" s="52" t="str">
        <f ca="1">IFERROR('Transfer 1'!H62,"")</f>
        <v/>
      </c>
      <c r="I33" s="52" t="str">
        <f t="shared" ref="I33" ca="1" si="36">IFERROR(H33*$C33,"")</f>
        <v/>
      </c>
      <c r="J33" s="52" t="str">
        <f ca="1">IFERROR('Transfer 1'!J62,"")</f>
        <v/>
      </c>
      <c r="K33" s="52" t="str">
        <f t="shared" ref="K33" ca="1" si="37">IFERROR(J33*$C33,"")</f>
        <v/>
      </c>
      <c r="L33" s="52" t="str">
        <f ca="1">IFERROR('Transfer 1'!L62,"")</f>
        <v/>
      </c>
      <c r="M33" s="52" t="str">
        <f t="shared" ref="M33" ca="1" si="38">IFERROR(L33*$C33,"")</f>
        <v/>
      </c>
      <c r="N33" s="52" t="str">
        <f ca="1">IFERROR('Transfer 1'!N62,"")</f>
        <v/>
      </c>
      <c r="O33" s="52" t="str">
        <f t="shared" ref="O33" ca="1" si="39">IFERROR(N33*$C33,"")</f>
        <v/>
      </c>
      <c r="P33" s="46"/>
    </row>
    <row r="34" spans="1:16" ht="15" customHeight="1" thickBot="1" x14ac:dyDescent="0.3">
      <c r="A34" s="54" t="str">
        <f ca="1">IFERROR('transfer 3'!Q31,"Other on-site conventional energy use #2")</f>
        <v>Other on-site conventional energy use #2</v>
      </c>
      <c r="B34" s="55" t="str">
        <f ca="1">IFERROR('transfer 3'!R31,"TBD")</f>
        <v>TBD</v>
      </c>
      <c r="C34" s="56" t="str">
        <f ca="1">IFERROR('transfer 3'!S31,"")</f>
        <v/>
      </c>
      <c r="D34" s="52" t="str">
        <f ca="1">IFERROR('Transfer 1'!D63,"")</f>
        <v/>
      </c>
      <c r="E34" s="52" t="str">
        <f t="shared" ca="1" si="23"/>
        <v/>
      </c>
      <c r="F34" s="52" t="str">
        <f ca="1">IFERROR('Transfer 1'!F63,"")</f>
        <v/>
      </c>
      <c r="G34" s="52" t="str">
        <f t="shared" ca="1" si="23"/>
        <v/>
      </c>
      <c r="H34" s="52" t="str">
        <f ca="1">IFERROR('Transfer 1'!H63,"")</f>
        <v/>
      </c>
      <c r="I34" s="52" t="str">
        <f t="shared" ref="I34" ca="1" si="40">IFERROR(H34*$C34,"")</f>
        <v/>
      </c>
      <c r="J34" s="52" t="str">
        <f ca="1">IFERROR('Transfer 1'!J63,"")</f>
        <v/>
      </c>
      <c r="K34" s="52" t="str">
        <f t="shared" ref="K34" ca="1" si="41">IFERROR(J34*$C34,"")</f>
        <v/>
      </c>
      <c r="L34" s="52" t="str">
        <f ca="1">IFERROR('Transfer 1'!L63,"")</f>
        <v/>
      </c>
      <c r="M34" s="52" t="str">
        <f t="shared" ref="M34" ca="1" si="42">IFERROR(L34*$C34,"")</f>
        <v/>
      </c>
      <c r="N34" s="52" t="str">
        <f ca="1">IFERROR('Transfer 1'!N63,"")</f>
        <v/>
      </c>
      <c r="O34" s="52" t="str">
        <f t="shared" ref="O34" ca="1" si="43">IFERROR(N34*$C34,"")</f>
        <v/>
      </c>
      <c r="P34" s="46"/>
    </row>
    <row r="35" spans="1:16" ht="15" customHeight="1" thickBot="1" x14ac:dyDescent="0.3">
      <c r="A35" s="125" t="s">
        <v>150</v>
      </c>
      <c r="B35" s="90"/>
      <c r="C35" s="52"/>
      <c r="D35" s="52"/>
      <c r="E35" s="91">
        <f ca="1">SUM(E20:E34)</f>
        <v>0</v>
      </c>
      <c r="F35" s="58"/>
      <c r="G35" s="91">
        <f ca="1">SUM(G21:G34)</f>
        <v>0</v>
      </c>
      <c r="H35" s="52"/>
      <c r="I35" s="91">
        <f ca="1">SUM(I21:I34)</f>
        <v>0</v>
      </c>
      <c r="J35" s="52"/>
      <c r="K35" s="91">
        <f ca="1">SUM(K21:K34)</f>
        <v>0</v>
      </c>
      <c r="L35" s="52"/>
      <c r="M35" s="91">
        <f ca="1">SUM(M21:M34)</f>
        <v>0</v>
      </c>
      <c r="N35" s="52"/>
      <c r="O35" s="91">
        <f ca="1">SUM(O21:O34)</f>
        <v>0</v>
      </c>
      <c r="P35" s="46"/>
    </row>
    <row r="36" spans="1:16" ht="30" customHeight="1" thickBot="1" x14ac:dyDescent="0.3">
      <c r="A36" s="343" t="s">
        <v>141</v>
      </c>
      <c r="B36" s="344"/>
      <c r="C36" s="344"/>
      <c r="D36" s="344"/>
      <c r="E36" s="344"/>
      <c r="F36" s="344"/>
      <c r="G36" s="344"/>
      <c r="H36" s="344"/>
      <c r="I36" s="344"/>
      <c r="J36" s="344"/>
      <c r="K36" s="344"/>
      <c r="L36" s="344"/>
      <c r="M36" s="344"/>
      <c r="N36" s="344"/>
      <c r="O36" s="345"/>
      <c r="P36" s="46"/>
    </row>
    <row r="37" spans="1:16" ht="15" customHeight="1" thickBot="1" x14ac:dyDescent="0.3">
      <c r="A37" s="172" t="s">
        <v>176</v>
      </c>
      <c r="B37" s="171"/>
      <c r="C37" s="128"/>
      <c r="D37" s="128"/>
      <c r="E37" s="128"/>
      <c r="F37" s="128"/>
      <c r="G37" s="128"/>
      <c r="H37" s="128"/>
      <c r="I37" s="128"/>
      <c r="J37" s="128"/>
      <c r="K37" s="128"/>
      <c r="L37" s="128"/>
      <c r="M37" s="128"/>
      <c r="N37" s="128"/>
      <c r="O37" s="128"/>
      <c r="P37" s="46"/>
    </row>
    <row r="38" spans="1:16" ht="15" customHeight="1" thickBot="1" x14ac:dyDescent="0.3">
      <c r="A38" s="54" t="s">
        <v>151</v>
      </c>
      <c r="B38" s="55" t="s">
        <v>28</v>
      </c>
      <c r="C38" s="56" t="str">
        <f ca="1">IFERROR('transfer 3'!S34,"")</f>
        <v/>
      </c>
      <c r="D38" s="57"/>
      <c r="E38" s="57"/>
      <c r="F38" s="57"/>
      <c r="G38" s="57"/>
      <c r="H38" s="57"/>
      <c r="I38" s="57"/>
      <c r="J38" s="57"/>
      <c r="K38" s="57"/>
      <c r="L38" s="57"/>
      <c r="M38" s="57"/>
      <c r="N38" s="52">
        <v>1</v>
      </c>
      <c r="O38" s="52" t="str">
        <f t="shared" ref="O38" ca="1" si="44">IFERROR(N38*$C38,"")</f>
        <v/>
      </c>
      <c r="P38" s="46"/>
    </row>
    <row r="39" spans="1:16" ht="15" customHeight="1" thickBot="1" x14ac:dyDescent="0.3">
      <c r="A39" s="54" t="s">
        <v>152</v>
      </c>
      <c r="B39" s="55" t="s">
        <v>119</v>
      </c>
      <c r="C39" s="56" t="str">
        <f ca="1">IFERROR('transfer 3'!S35,"")</f>
        <v/>
      </c>
      <c r="D39" s="57"/>
      <c r="E39" s="57"/>
      <c r="F39" s="52">
        <v>1</v>
      </c>
      <c r="G39" s="52" t="str">
        <f t="shared" ref="G39:O41" ca="1" si="45">IFERROR(F39*$C39,"")</f>
        <v/>
      </c>
      <c r="H39" s="57"/>
      <c r="I39" s="57"/>
      <c r="J39" s="57"/>
      <c r="K39" s="57"/>
      <c r="L39" s="57"/>
      <c r="M39" s="57"/>
      <c r="N39" s="57"/>
      <c r="O39" s="57"/>
      <c r="P39" s="46"/>
    </row>
    <row r="40" spans="1:16" ht="15" customHeight="1" thickBot="1" x14ac:dyDescent="0.3">
      <c r="A40" s="54" t="s">
        <v>153</v>
      </c>
      <c r="B40" s="55" t="s">
        <v>119</v>
      </c>
      <c r="C40" s="56" t="str">
        <f ca="1">IFERROR('transfer 3'!S36,"")</f>
        <v/>
      </c>
      <c r="D40" s="57"/>
      <c r="E40" s="57"/>
      <c r="F40" s="52">
        <v>1</v>
      </c>
      <c r="G40" s="52" t="str">
        <f t="shared" ca="1" si="45"/>
        <v/>
      </c>
      <c r="H40" s="57"/>
      <c r="I40" s="57"/>
      <c r="J40" s="57"/>
      <c r="K40" s="57"/>
      <c r="L40" s="57"/>
      <c r="M40" s="57"/>
      <c r="N40" s="57"/>
      <c r="O40" s="57"/>
      <c r="P40" s="46"/>
    </row>
    <row r="41" spans="1:16" ht="15" customHeight="1" thickBot="1" x14ac:dyDescent="0.3">
      <c r="A41" s="54" t="s">
        <v>177</v>
      </c>
      <c r="B41" s="55" t="e">
        <f ca="1">'transfer 3'!R34</f>
        <v>#REF!</v>
      </c>
      <c r="C41" s="56" t="str">
        <f ca="1">IFERROR('transfer 3'!S37,"")</f>
        <v/>
      </c>
      <c r="D41" s="57"/>
      <c r="E41" s="57"/>
      <c r="F41" s="52">
        <v>-262</v>
      </c>
      <c r="G41" s="52" t="str">
        <f t="shared" ca="1" si="45"/>
        <v/>
      </c>
      <c r="H41" s="243">
        <f>'Default Conversions'!H28</f>
        <v>0.01</v>
      </c>
      <c r="I41" s="52" t="str">
        <f t="shared" ca="1" si="45"/>
        <v/>
      </c>
      <c r="J41" s="243">
        <f>'Default Conversions'!J28</f>
        <v>6.2999999999999998E-6</v>
      </c>
      <c r="K41" s="52" t="str">
        <f t="shared" ca="1" si="45"/>
        <v/>
      </c>
      <c r="L41" s="243">
        <f>'Default Conversions'!L28</f>
        <v>7.6000000000000004E-4</v>
      </c>
      <c r="M41" s="52" t="str">
        <f t="shared" ca="1" si="45"/>
        <v/>
      </c>
      <c r="N41" s="243">
        <f>'Default Conversions'!N28</f>
        <v>8.3999999999999992E-6</v>
      </c>
      <c r="O41" s="52" t="str">
        <f t="shared" ca="1" si="45"/>
        <v/>
      </c>
      <c r="P41" s="46"/>
    </row>
    <row r="42" spans="1:16" ht="15" customHeight="1" thickBot="1" x14ac:dyDescent="0.3">
      <c r="A42" s="54" t="s">
        <v>178</v>
      </c>
      <c r="B42" s="55" t="s">
        <v>28</v>
      </c>
      <c r="C42" s="56" t="str">
        <f ca="1">IFERROR('transfer 3'!S38,"")</f>
        <v/>
      </c>
      <c r="D42" s="60"/>
      <c r="E42" s="61"/>
      <c r="F42" s="62"/>
      <c r="G42" s="61"/>
      <c r="H42" s="52">
        <v>1</v>
      </c>
      <c r="I42" s="52" t="str">
        <f t="shared" ref="I42" ca="1" si="46">IFERROR(H42*$C42,"")</f>
        <v/>
      </c>
      <c r="J42" s="62"/>
      <c r="K42" s="61"/>
      <c r="L42" s="62"/>
      <c r="M42" s="61"/>
      <c r="N42" s="62"/>
      <c r="O42" s="61"/>
      <c r="P42" s="46"/>
    </row>
    <row r="43" spans="1:16" ht="15" customHeight="1" thickBot="1" x14ac:dyDescent="0.3">
      <c r="A43" s="54" t="s">
        <v>179</v>
      </c>
      <c r="B43" s="55" t="s">
        <v>28</v>
      </c>
      <c r="C43" s="56" t="str">
        <f ca="1">IFERROR('transfer 3'!S39,"")</f>
        <v/>
      </c>
      <c r="D43" s="60"/>
      <c r="E43" s="61"/>
      <c r="F43" s="62"/>
      <c r="G43" s="61"/>
      <c r="H43" s="62"/>
      <c r="I43" s="61"/>
      <c r="J43" s="52">
        <v>1</v>
      </c>
      <c r="K43" s="52" t="str">
        <f t="shared" ref="K43" ca="1" si="47">IFERROR(J43*$C43,"")</f>
        <v/>
      </c>
      <c r="L43" s="62"/>
      <c r="M43" s="61"/>
      <c r="N43" s="62"/>
      <c r="O43" s="61"/>
      <c r="P43" s="46"/>
    </row>
    <row r="44" spans="1:16" ht="15" customHeight="1" thickBot="1" x14ac:dyDescent="0.3">
      <c r="A44" s="54" t="s">
        <v>180</v>
      </c>
      <c r="B44" s="55" t="s">
        <v>28</v>
      </c>
      <c r="C44" s="56" t="str">
        <f ca="1">IFERROR('transfer 3'!S40,"")</f>
        <v/>
      </c>
      <c r="D44" s="60"/>
      <c r="E44" s="61"/>
      <c r="F44" s="62"/>
      <c r="G44" s="61"/>
      <c r="H44" s="62"/>
      <c r="I44" s="61"/>
      <c r="J44" s="62"/>
      <c r="K44" s="61"/>
      <c r="L44" s="52">
        <v>1</v>
      </c>
      <c r="M44" s="52" t="str">
        <f t="shared" ref="M44" ca="1" si="48">IFERROR(L44*$C44,"")</f>
        <v/>
      </c>
      <c r="N44" s="62"/>
      <c r="O44" s="61"/>
      <c r="P44" s="46"/>
    </row>
    <row r="45" spans="1:16" ht="15.75" thickBot="1" x14ac:dyDescent="0.3">
      <c r="A45" s="87" t="str">
        <f ca="1">IFERROR('transfer 3'!Q213, "User-defined Recycled/Reused On-Site #1")</f>
        <v>User-defined Recycled/Reused On-Site #1</v>
      </c>
      <c r="B45" s="135" t="str">
        <f ca="1">IFERROR('transfer 3'!R213,"TBD")</f>
        <v>TBD</v>
      </c>
      <c r="C45" s="56" t="str">
        <f ca="1">IFERROR('transfer 3'!S213,"")</f>
        <v/>
      </c>
      <c r="D45" s="135" t="str">
        <f ca="1">IFERROR('Transfer 1'!D48,"")</f>
        <v/>
      </c>
      <c r="E45" s="135" t="str">
        <f ca="1">IFERROR(D45*$C45,"")</f>
        <v/>
      </c>
      <c r="F45" s="135" t="str">
        <f ca="1">IFERROR('Transfer 1'!F48,"")</f>
        <v/>
      </c>
      <c r="G45" s="135" t="str">
        <f ca="1">IFERROR(F45*$C45,"")</f>
        <v/>
      </c>
      <c r="H45" s="135" t="str">
        <f ca="1">IFERROR('Transfer 1'!H48,"")</f>
        <v/>
      </c>
      <c r="I45" s="135" t="str">
        <f ca="1">IFERROR(H45*$C45,"")</f>
        <v/>
      </c>
      <c r="J45" s="135" t="str">
        <f ca="1">IFERROR('Transfer 1'!J48,"")</f>
        <v/>
      </c>
      <c r="K45" s="135" t="str">
        <f ca="1">IFERROR(J45*$C45,"")</f>
        <v/>
      </c>
      <c r="L45" s="135" t="str">
        <f ca="1">IFERROR('Transfer 1'!L48,"")</f>
        <v/>
      </c>
      <c r="M45" s="135" t="str">
        <f ca="1">IFERROR(L45*$C45,"")</f>
        <v/>
      </c>
      <c r="N45" s="135" t="str">
        <f ca="1">IFERROR('Transfer 1'!N48,"")</f>
        <v/>
      </c>
      <c r="O45" s="135" t="str">
        <f ca="1">IFERROR(N45*$C45,"")</f>
        <v/>
      </c>
      <c r="P45" s="46"/>
    </row>
    <row r="46" spans="1:16" ht="15.75" thickBot="1" x14ac:dyDescent="0.3">
      <c r="A46" s="87" t="str">
        <f ca="1">IFERROR('transfer 3'!Q214, "User-defined Recycled/Reused On-Site #1")</f>
        <v>User-defined Recycled/Reused On-Site #1</v>
      </c>
      <c r="B46" s="135" t="str">
        <f ca="1">IFERROR('transfer 3'!R214,"TBD")</f>
        <v>TBD</v>
      </c>
      <c r="C46" s="56" t="str">
        <f ca="1">IFERROR('transfer 3'!S214,"")</f>
        <v/>
      </c>
      <c r="D46" s="135" t="str">
        <f ca="1">IFERROR('Transfer 1'!D49,"")</f>
        <v/>
      </c>
      <c r="E46" s="135" t="str">
        <f t="shared" ref="E46:E47" ca="1" si="49">IFERROR(D46*$C46,"")</f>
        <v/>
      </c>
      <c r="F46" s="135" t="str">
        <f ca="1">IFERROR('Transfer 1'!F49,"")</f>
        <v/>
      </c>
      <c r="G46" s="135" t="str">
        <f t="shared" ref="G46:G47" ca="1" si="50">IFERROR(F46*$C46,"")</f>
        <v/>
      </c>
      <c r="H46" s="135" t="str">
        <f ca="1">IFERROR('Transfer 1'!H49,"")</f>
        <v/>
      </c>
      <c r="I46" s="135" t="str">
        <f t="shared" ref="I46:I47" ca="1" si="51">IFERROR(H46*$C46,"")</f>
        <v/>
      </c>
      <c r="J46" s="135" t="str">
        <f ca="1">IFERROR('Transfer 1'!J49,"")</f>
        <v/>
      </c>
      <c r="K46" s="135" t="str">
        <f t="shared" ref="K46:K47" ca="1" si="52">IFERROR(J46*$C46,"")</f>
        <v/>
      </c>
      <c r="L46" s="135" t="str">
        <f ca="1">IFERROR('Transfer 1'!L49,"")</f>
        <v/>
      </c>
      <c r="M46" s="135" t="str">
        <f t="shared" ref="M46:M47" ca="1" si="53">IFERROR(L46*$C46,"")</f>
        <v/>
      </c>
      <c r="N46" s="135" t="str">
        <f ca="1">IFERROR('Transfer 1'!N49,"")</f>
        <v/>
      </c>
      <c r="O46" s="135" t="str">
        <f t="shared" ref="O46:O47" ca="1" si="54">IFERROR(N46*$C46,"")</f>
        <v/>
      </c>
      <c r="P46" s="46"/>
    </row>
    <row r="47" spans="1:16" ht="15.75" thickBot="1" x14ac:dyDescent="0.3">
      <c r="A47" s="87" t="str">
        <f ca="1">IFERROR('transfer 3'!Q215, "User-defined Recycled/Reused On-Site #1")</f>
        <v>User-defined Recycled/Reused On-Site #1</v>
      </c>
      <c r="B47" s="135" t="str">
        <f ca="1">IFERROR('transfer 3'!R215,"TBD")</f>
        <v>TBD</v>
      </c>
      <c r="C47" s="56" t="str">
        <f ca="1">IFERROR('transfer 3'!S215,"")</f>
        <v/>
      </c>
      <c r="D47" s="135" t="str">
        <f ca="1">IFERROR('Transfer 1'!D50,"")</f>
        <v/>
      </c>
      <c r="E47" s="135" t="str">
        <f t="shared" ca="1" si="49"/>
        <v/>
      </c>
      <c r="F47" s="135" t="str">
        <f ca="1">IFERROR('Transfer 1'!F50,"")</f>
        <v/>
      </c>
      <c r="G47" s="135" t="str">
        <f t="shared" ca="1" si="50"/>
        <v/>
      </c>
      <c r="H47" s="135" t="str">
        <f ca="1">IFERROR('Transfer 1'!H50,"")</f>
        <v/>
      </c>
      <c r="I47" s="135" t="str">
        <f t="shared" ca="1" si="51"/>
        <v/>
      </c>
      <c r="J47" s="135" t="str">
        <f ca="1">IFERROR('Transfer 1'!J50,"")</f>
        <v/>
      </c>
      <c r="K47" s="135" t="str">
        <f t="shared" ca="1" si="52"/>
        <v/>
      </c>
      <c r="L47" s="135" t="str">
        <f ca="1">IFERROR('Transfer 1'!L50,"")</f>
        <v/>
      </c>
      <c r="M47" s="135" t="str">
        <f t="shared" ca="1" si="53"/>
        <v/>
      </c>
      <c r="N47" s="135" t="str">
        <f ca="1">IFERROR('Transfer 1'!N50,"")</f>
        <v/>
      </c>
      <c r="O47" s="135" t="str">
        <f t="shared" ca="1" si="54"/>
        <v/>
      </c>
      <c r="P47" s="46"/>
    </row>
    <row r="48" spans="1:16" ht="30" customHeight="1" thickBot="1" x14ac:dyDescent="0.3">
      <c r="A48" s="343" t="s">
        <v>141</v>
      </c>
      <c r="B48" s="344"/>
      <c r="C48" s="344"/>
      <c r="D48" s="344"/>
      <c r="E48" s="344"/>
      <c r="F48" s="344"/>
      <c r="G48" s="344"/>
      <c r="H48" s="344"/>
      <c r="I48" s="344"/>
      <c r="J48" s="344"/>
      <c r="K48" s="344"/>
      <c r="L48" s="344"/>
      <c r="M48" s="344"/>
      <c r="N48" s="344"/>
      <c r="O48" s="345"/>
      <c r="P48" s="46"/>
    </row>
    <row r="49" spans="1:16" ht="15" customHeight="1" thickBot="1" x14ac:dyDescent="0.3">
      <c r="A49" s="256" t="s">
        <v>154</v>
      </c>
      <c r="B49" s="257"/>
      <c r="C49" s="258"/>
      <c r="D49" s="258"/>
      <c r="E49" s="259">
        <f ca="1">SUM(E20:E34,E11:E16,E45:E47)</f>
        <v>0</v>
      </c>
      <c r="F49" s="260"/>
      <c r="G49" s="261">
        <f ca="1">SUM(G39:G41,G21:G34,G12:G16,G45:G47)</f>
        <v>0</v>
      </c>
      <c r="H49" s="262"/>
      <c r="I49" s="261">
        <f ca="1">SUM(I41,I42,I21:I34,I12:I16,I45:I47)</f>
        <v>0</v>
      </c>
      <c r="J49" s="262"/>
      <c r="K49" s="261">
        <f ca="1">SUM(K41,K43,K21:K34,K12:K16,K45:K47)</f>
        <v>0</v>
      </c>
      <c r="L49" s="262"/>
      <c r="M49" s="261">
        <f ca="1">SUM(M41,M44,M21:M34,M12:M16,M45:M47)</f>
        <v>0</v>
      </c>
      <c r="N49" s="262"/>
      <c r="O49" s="263">
        <f ca="1">SUM(O41,O38,O21:O34,O12:O16,O45:O47)</f>
        <v>0</v>
      </c>
      <c r="P49" s="46"/>
    </row>
    <row r="50" spans="1:16" ht="15" customHeight="1" x14ac:dyDescent="0.25">
      <c r="A50" s="270"/>
      <c r="B50" s="271"/>
      <c r="C50" s="272"/>
      <c r="D50" s="272"/>
      <c r="E50" s="273"/>
      <c r="F50" s="274"/>
      <c r="G50" s="273"/>
      <c r="H50" s="275"/>
      <c r="I50" s="273"/>
      <c r="J50" s="275"/>
      <c r="K50" s="273"/>
      <c r="L50" s="275"/>
      <c r="M50" s="273"/>
      <c r="N50" s="275"/>
      <c r="O50" s="276"/>
      <c r="P50" s="46"/>
    </row>
    <row r="51" spans="1:16" ht="15" customHeight="1" x14ac:dyDescent="0.25">
      <c r="A51" s="277"/>
      <c r="B51" s="278"/>
      <c r="C51" s="174"/>
      <c r="D51" s="174"/>
      <c r="E51" s="279"/>
      <c r="F51" s="280"/>
      <c r="G51" s="279"/>
      <c r="H51" s="178"/>
      <c r="I51" s="279"/>
      <c r="J51" s="178"/>
      <c r="K51" s="279"/>
      <c r="L51" s="178"/>
      <c r="M51" s="279"/>
      <c r="N51" s="178"/>
      <c r="O51" s="281"/>
      <c r="P51" s="46"/>
    </row>
    <row r="52" spans="1:16" ht="15" customHeight="1" x14ac:dyDescent="0.25">
      <c r="A52" s="277"/>
      <c r="B52" s="278"/>
      <c r="C52" s="174"/>
      <c r="D52" s="174"/>
      <c r="E52" s="279"/>
      <c r="F52" s="280"/>
      <c r="G52" s="279"/>
      <c r="H52" s="178"/>
      <c r="I52" s="279"/>
      <c r="J52" s="178"/>
      <c r="K52" s="279"/>
      <c r="L52" s="178"/>
      <c r="M52" s="279"/>
      <c r="N52" s="178"/>
      <c r="O52" s="281"/>
      <c r="P52" s="46"/>
    </row>
    <row r="53" spans="1:16" ht="15" customHeight="1" x14ac:dyDescent="0.25">
      <c r="A53" s="277"/>
      <c r="B53" s="278"/>
      <c r="C53" s="174"/>
      <c r="D53" s="174"/>
      <c r="E53" s="279"/>
      <c r="F53" s="280"/>
      <c r="G53" s="279"/>
      <c r="H53" s="178"/>
      <c r="I53" s="279"/>
      <c r="J53" s="178"/>
      <c r="K53" s="279"/>
      <c r="L53" s="178"/>
      <c r="M53" s="279"/>
      <c r="N53" s="178"/>
      <c r="O53" s="281"/>
      <c r="P53" s="46"/>
    </row>
    <row r="54" spans="1:16" ht="15" customHeight="1" x14ac:dyDescent="0.25">
      <c r="A54" s="277"/>
      <c r="B54" s="278"/>
      <c r="C54" s="174"/>
      <c r="D54" s="174"/>
      <c r="E54" s="279"/>
      <c r="F54" s="280"/>
      <c r="G54" s="279"/>
      <c r="H54" s="178"/>
      <c r="I54" s="279"/>
      <c r="J54" s="178"/>
      <c r="K54" s="279"/>
      <c r="L54" s="178"/>
      <c r="M54" s="279"/>
      <c r="N54" s="178"/>
      <c r="O54" s="281"/>
      <c r="P54" s="46"/>
    </row>
    <row r="55" spans="1:16" ht="15" customHeight="1" x14ac:dyDescent="0.25">
      <c r="A55" s="277"/>
      <c r="B55" s="278"/>
      <c r="C55" s="174"/>
      <c r="D55" s="174"/>
      <c r="E55" s="279"/>
      <c r="F55" s="280"/>
      <c r="G55" s="279"/>
      <c r="H55" s="178"/>
      <c r="I55" s="279"/>
      <c r="J55" s="178"/>
      <c r="K55" s="279"/>
      <c r="L55" s="178"/>
      <c r="M55" s="279"/>
      <c r="N55" s="178"/>
      <c r="O55" s="281"/>
      <c r="P55" s="46"/>
    </row>
    <row r="56" spans="1:16" ht="15" customHeight="1" x14ac:dyDescent="0.25">
      <c r="A56" s="277"/>
      <c r="B56" s="278"/>
      <c r="C56" s="174"/>
      <c r="D56" s="174"/>
      <c r="E56" s="279"/>
      <c r="F56" s="280"/>
      <c r="G56" s="279"/>
      <c r="H56" s="178"/>
      <c r="I56" s="279"/>
      <c r="J56" s="178"/>
      <c r="K56" s="279"/>
      <c r="L56" s="178"/>
      <c r="M56" s="279"/>
      <c r="N56" s="178"/>
      <c r="O56" s="281"/>
      <c r="P56" s="46"/>
    </row>
    <row r="57" spans="1:16" ht="15" customHeight="1" x14ac:dyDescent="0.25">
      <c r="A57" s="265"/>
      <c r="B57" s="264"/>
      <c r="C57" s="264"/>
      <c r="D57" s="264"/>
      <c r="E57" s="264"/>
      <c r="F57" s="264"/>
      <c r="G57" s="264"/>
      <c r="H57" s="264"/>
      <c r="I57" s="264"/>
      <c r="J57" s="264"/>
      <c r="K57" s="264"/>
      <c r="L57" s="264"/>
      <c r="M57" s="264"/>
      <c r="N57" s="264"/>
      <c r="O57" s="266"/>
      <c r="P57" s="46"/>
    </row>
    <row r="58" spans="1:16" ht="15" customHeight="1" x14ac:dyDescent="0.25">
      <c r="A58" s="265"/>
      <c r="B58" s="264"/>
      <c r="C58" s="264"/>
      <c r="D58" s="264"/>
      <c r="E58" s="264"/>
      <c r="F58" s="264"/>
      <c r="G58" s="264"/>
      <c r="H58" s="264"/>
      <c r="I58" s="264"/>
      <c r="J58" s="264"/>
      <c r="K58" s="264"/>
      <c r="L58" s="264"/>
      <c r="M58" s="264"/>
      <c r="N58" s="264"/>
      <c r="O58" s="266"/>
      <c r="P58" s="46"/>
    </row>
    <row r="59" spans="1:16" ht="16.5" thickBot="1" x14ac:dyDescent="0.3">
      <c r="A59" s="267"/>
      <c r="B59" s="268"/>
      <c r="C59" s="268"/>
      <c r="D59" s="268"/>
      <c r="E59" s="268"/>
      <c r="F59" s="268"/>
      <c r="G59" s="268"/>
      <c r="H59" s="268"/>
      <c r="I59" s="268"/>
      <c r="J59" s="268"/>
      <c r="K59" s="268"/>
      <c r="L59" s="268"/>
      <c r="M59" s="268"/>
      <c r="N59" s="268"/>
      <c r="O59" s="269"/>
      <c r="P59" s="46"/>
    </row>
    <row r="60" spans="1:16" ht="15.75" x14ac:dyDescent="0.25">
      <c r="A60" s="230" t="str">
        <f>General!$A$4</f>
        <v>Spreadsheets for Environmental Footprint Analysis (SEFA) Version 3.0, November 2019</v>
      </c>
      <c r="B60" s="213"/>
      <c r="C60" s="213"/>
      <c r="D60" s="213"/>
      <c r="E60" s="213"/>
      <c r="F60" s="213"/>
      <c r="G60" s="213"/>
      <c r="H60" s="213"/>
      <c r="I60" s="213"/>
      <c r="J60" s="213"/>
      <c r="K60" s="213"/>
      <c r="L60" s="213"/>
      <c r="M60" s="213"/>
      <c r="N60" s="2"/>
      <c r="O60" s="47" t="e">
        <f ca="1">General!$A$3</f>
        <v>#REF!</v>
      </c>
      <c r="P60" s="46"/>
    </row>
    <row r="61" spans="1:16" x14ac:dyDescent="0.25">
      <c r="A61" s="213"/>
      <c r="B61" s="213"/>
      <c r="C61" s="213"/>
      <c r="D61" s="213"/>
      <c r="E61" s="213"/>
      <c r="F61" s="213"/>
      <c r="G61" s="213"/>
      <c r="H61" s="213"/>
      <c r="I61" s="213"/>
      <c r="J61" s="213"/>
      <c r="K61" s="213"/>
      <c r="L61" s="213"/>
      <c r="M61" s="213"/>
      <c r="N61" s="2"/>
      <c r="O61" s="47" t="e">
        <f ca="1">General!$A$6</f>
        <v>#REF!</v>
      </c>
      <c r="P61" s="46"/>
    </row>
    <row r="62" spans="1:16" x14ac:dyDescent="0.25">
      <c r="A62" s="213"/>
      <c r="B62" s="213" t="s">
        <v>120</v>
      </c>
      <c r="C62" s="213"/>
      <c r="D62" s="213"/>
      <c r="E62" s="213"/>
      <c r="F62" s="213"/>
      <c r="G62" s="213"/>
      <c r="H62" s="213"/>
      <c r="I62" s="213"/>
      <c r="J62" s="213"/>
      <c r="K62" s="213"/>
      <c r="L62" s="213"/>
      <c r="M62" s="213"/>
      <c r="N62" s="2"/>
      <c r="O62" s="47" t="e">
        <f ca="1">General!$C$16</f>
        <v>#REF!</v>
      </c>
      <c r="P62" s="46"/>
    </row>
    <row r="63" spans="1:16" ht="18.75" x14ac:dyDescent="0.3">
      <c r="A63" s="354" t="e">
        <f ca="1">CONCATENATE(O3," - Electricity Generation Footprint (Scope 2)")</f>
        <v>#REF!</v>
      </c>
      <c r="B63" s="354"/>
      <c r="C63" s="354"/>
      <c r="D63" s="354"/>
      <c r="E63" s="354"/>
      <c r="F63" s="354"/>
      <c r="G63" s="354"/>
      <c r="H63" s="354"/>
      <c r="I63" s="354"/>
      <c r="J63" s="354"/>
      <c r="K63" s="354"/>
      <c r="L63" s="354"/>
      <c r="M63" s="354"/>
      <c r="N63" s="354"/>
      <c r="O63" s="354"/>
      <c r="P63" s="46"/>
    </row>
    <row r="64" spans="1:16" ht="15.75" thickBot="1" x14ac:dyDescent="0.3">
      <c r="A64" s="46"/>
      <c r="B64" s="46"/>
      <c r="C64" s="46"/>
      <c r="D64" s="46"/>
      <c r="E64" s="46"/>
      <c r="F64" s="46"/>
      <c r="G64" s="46"/>
      <c r="H64" s="46"/>
      <c r="I64" s="46"/>
      <c r="J64" s="46"/>
      <c r="K64" s="46"/>
      <c r="L64" s="46"/>
      <c r="M64" s="46"/>
      <c r="N64" s="46"/>
      <c r="O64" s="46"/>
      <c r="P64" s="46"/>
    </row>
    <row r="65" spans="1:16" ht="15.75" thickBot="1" x14ac:dyDescent="0.3">
      <c r="A65" s="341" t="s">
        <v>4</v>
      </c>
      <c r="B65" s="341" t="s">
        <v>0</v>
      </c>
      <c r="C65" s="341" t="s">
        <v>5</v>
      </c>
      <c r="D65" s="337" t="s">
        <v>6</v>
      </c>
      <c r="E65" s="338"/>
      <c r="F65" s="337" t="s">
        <v>65</v>
      </c>
      <c r="G65" s="338"/>
      <c r="H65" s="337" t="s">
        <v>8</v>
      </c>
      <c r="I65" s="338"/>
      <c r="J65" s="337" t="s">
        <v>9</v>
      </c>
      <c r="K65" s="338"/>
      <c r="L65" s="337" t="s">
        <v>10</v>
      </c>
      <c r="M65" s="338"/>
      <c r="N65" s="337" t="s">
        <v>11</v>
      </c>
      <c r="O65" s="338"/>
      <c r="P65" s="46"/>
    </row>
    <row r="66" spans="1:16" x14ac:dyDescent="0.25">
      <c r="A66" s="342"/>
      <c r="B66" s="342"/>
      <c r="C66" s="342"/>
      <c r="D66" s="339" t="s">
        <v>18</v>
      </c>
      <c r="E66" s="341" t="s">
        <v>13</v>
      </c>
      <c r="F66" s="339" t="s">
        <v>18</v>
      </c>
      <c r="G66" s="341" t="s">
        <v>119</v>
      </c>
      <c r="H66" s="339" t="s">
        <v>18</v>
      </c>
      <c r="I66" s="341" t="s">
        <v>14</v>
      </c>
      <c r="J66" s="339" t="s">
        <v>18</v>
      </c>
      <c r="K66" s="341" t="s">
        <v>14</v>
      </c>
      <c r="L66" s="339" t="s">
        <v>18</v>
      </c>
      <c r="M66" s="341" t="s">
        <v>14</v>
      </c>
      <c r="N66" s="339" t="s">
        <v>18</v>
      </c>
      <c r="O66" s="341" t="s">
        <v>14</v>
      </c>
      <c r="P66" s="46"/>
    </row>
    <row r="67" spans="1:16" ht="15.75" thickBot="1" x14ac:dyDescent="0.3">
      <c r="A67" s="353"/>
      <c r="B67" s="353"/>
      <c r="C67" s="353"/>
      <c r="D67" s="355"/>
      <c r="E67" s="353"/>
      <c r="F67" s="355"/>
      <c r="G67" s="353"/>
      <c r="H67" s="355"/>
      <c r="I67" s="353"/>
      <c r="J67" s="355"/>
      <c r="K67" s="353"/>
      <c r="L67" s="355"/>
      <c r="M67" s="353"/>
      <c r="N67" s="355"/>
      <c r="O67" s="353"/>
      <c r="P67" s="46"/>
    </row>
    <row r="68" spans="1:16" ht="15.75" thickBot="1" x14ac:dyDescent="0.3">
      <c r="A68" s="53" t="s">
        <v>100</v>
      </c>
      <c r="B68" s="52"/>
      <c r="C68" s="52"/>
      <c r="D68" s="52"/>
      <c r="E68" s="52"/>
      <c r="F68" s="52"/>
      <c r="G68" s="52"/>
      <c r="H68" s="52"/>
      <c r="I68" s="52"/>
      <c r="J68" s="52"/>
      <c r="K68" s="52"/>
      <c r="L68" s="126"/>
      <c r="M68" s="52"/>
      <c r="N68" s="52"/>
      <c r="O68" s="52"/>
      <c r="P68" s="46"/>
    </row>
    <row r="69" spans="1:16" ht="15.75" thickBot="1" x14ac:dyDescent="0.3">
      <c r="A69" s="54" t="s">
        <v>99</v>
      </c>
      <c r="B69" s="55" t="s">
        <v>16</v>
      </c>
      <c r="C69" s="56" t="str">
        <f ca="1">IFERROR('transfer 3'!S43,"")</f>
        <v/>
      </c>
      <c r="D69" s="52">
        <v>6.9290000000000003</v>
      </c>
      <c r="E69" s="235" t="str">
        <f t="shared" ref="E69" ca="1" si="55">IFERROR(D69*$C69,"")</f>
        <v/>
      </c>
      <c r="F69" s="52" t="str">
        <f ca="1">IFERROR('Grid Electricity Conversions'!F17,"")</f>
        <v/>
      </c>
      <c r="G69" s="235" t="str">
        <f t="shared" ref="G69" ca="1" si="56">IFERROR(F69*$C69,"")</f>
        <v/>
      </c>
      <c r="H69" s="52" t="str">
        <f ca="1">IFERROR('Grid Electricity Conversions'!H17,"")</f>
        <v/>
      </c>
      <c r="I69" s="235" t="str">
        <f t="shared" ref="I69" ca="1" si="57">IFERROR(H69*$C69,"")</f>
        <v/>
      </c>
      <c r="J69" s="52" t="str">
        <f ca="1">IFERROR('Grid Electricity Conversions'!J17,"")</f>
        <v/>
      </c>
      <c r="K69" s="235" t="str">
        <f t="shared" ref="K69" ca="1" si="58">IFERROR(J69*$C69,"")</f>
        <v/>
      </c>
      <c r="L69" s="52" t="str">
        <f ca="1">IFERROR('Grid Electricity Conversions'!L17,"")</f>
        <v/>
      </c>
      <c r="M69" s="235" t="str">
        <f t="shared" ref="M69" ca="1" si="59">IFERROR(L69*$C69,"")</f>
        <v/>
      </c>
      <c r="N69" s="52" t="str">
        <f ca="1">IFERROR('Grid Electricity Conversions'!N17,"")</f>
        <v/>
      </c>
      <c r="O69" s="235" t="str">
        <f t="shared" ref="O69" ca="1" si="60">IFERROR(N69*$C69,"")</f>
        <v/>
      </c>
      <c r="P69" s="46"/>
    </row>
    <row r="70" spans="1:16" ht="15.75" thickBot="1" x14ac:dyDescent="0.3">
      <c r="A70" s="54"/>
      <c r="B70" s="55"/>
      <c r="C70" s="52"/>
      <c r="D70" s="52"/>
      <c r="E70" s="52"/>
      <c r="F70" s="52"/>
      <c r="G70" s="52"/>
      <c r="H70" s="52"/>
      <c r="I70" s="52"/>
      <c r="J70" s="52"/>
      <c r="K70" s="52"/>
      <c r="L70" s="52"/>
      <c r="M70" s="52"/>
      <c r="N70" s="52"/>
      <c r="O70" s="52"/>
      <c r="P70" s="46"/>
    </row>
    <row r="71" spans="1:16" ht="15.75" thickBot="1" x14ac:dyDescent="0.3">
      <c r="A71" s="54" t="s">
        <v>101</v>
      </c>
      <c r="B71" s="55" t="s">
        <v>16</v>
      </c>
      <c r="C71" s="56" t="str">
        <f ca="1">IFERROR('transfer 3'!S44,"")</f>
        <v/>
      </c>
      <c r="D71" s="62"/>
      <c r="E71" s="61"/>
      <c r="F71" s="61"/>
      <c r="G71" s="61"/>
      <c r="H71" s="61"/>
      <c r="I71" s="61"/>
      <c r="J71" s="61"/>
      <c r="K71" s="61"/>
      <c r="L71" s="61"/>
      <c r="M71" s="61"/>
      <c r="N71" s="61"/>
      <c r="O71" s="61"/>
      <c r="P71" s="46"/>
    </row>
    <row r="72" spans="1:16" ht="15.75" thickBot="1" x14ac:dyDescent="0.3">
      <c r="A72" s="127" t="s">
        <v>102</v>
      </c>
      <c r="B72" s="128" t="s">
        <v>16</v>
      </c>
      <c r="C72" s="168" t="str">
        <f ca="1">IFERROR('transfer 3'!S45,"")</f>
        <v/>
      </c>
      <c r="D72" s="129"/>
      <c r="E72" s="130"/>
      <c r="F72" s="131"/>
      <c r="G72" s="129"/>
      <c r="H72" s="131"/>
      <c r="I72" s="129"/>
      <c r="J72" s="131"/>
      <c r="K72" s="129"/>
      <c r="L72" s="131"/>
      <c r="M72" s="129"/>
      <c r="N72" s="131"/>
      <c r="O72" s="129"/>
      <c r="P72" s="46"/>
    </row>
    <row r="73" spans="1:16" ht="30" customHeight="1" thickBot="1" x14ac:dyDescent="0.3">
      <c r="A73" s="343" t="s">
        <v>141</v>
      </c>
      <c r="B73" s="344"/>
      <c r="C73" s="344"/>
      <c r="D73" s="344"/>
      <c r="E73" s="344"/>
      <c r="F73" s="344"/>
      <c r="G73" s="344"/>
      <c r="H73" s="344"/>
      <c r="I73" s="344"/>
      <c r="J73" s="344"/>
      <c r="K73" s="344"/>
      <c r="L73" s="344"/>
      <c r="M73" s="344"/>
      <c r="N73" s="344"/>
      <c r="O73" s="345"/>
      <c r="P73" s="46"/>
    </row>
    <row r="74" spans="1:16" x14ac:dyDescent="0.25">
      <c r="A74" s="173"/>
      <c r="B74" s="174"/>
      <c r="C74" s="174"/>
      <c r="D74" s="174"/>
      <c r="E74" s="174"/>
      <c r="F74" s="174"/>
      <c r="G74" s="174"/>
      <c r="H74" s="174"/>
      <c r="I74" s="174"/>
      <c r="J74" s="174"/>
      <c r="K74" s="174"/>
      <c r="L74" s="174"/>
      <c r="M74" s="174"/>
      <c r="N74" s="174"/>
      <c r="O74" s="174"/>
      <c r="P74" s="46"/>
    </row>
    <row r="75" spans="1:16" x14ac:dyDescent="0.25">
      <c r="A75" s="173"/>
      <c r="B75" s="174"/>
      <c r="C75" s="174"/>
      <c r="D75" s="174"/>
      <c r="E75" s="174"/>
      <c r="F75" s="174"/>
      <c r="G75" s="174"/>
      <c r="H75" s="174"/>
      <c r="I75" s="174"/>
      <c r="J75" s="174"/>
      <c r="K75" s="174"/>
      <c r="L75" s="174"/>
      <c r="M75" s="174"/>
      <c r="N75" s="174"/>
      <c r="O75" s="174"/>
      <c r="P75" s="46"/>
    </row>
    <row r="76" spans="1:16" x14ac:dyDescent="0.25">
      <c r="A76" s="173"/>
      <c r="B76" s="174"/>
      <c r="C76" s="174"/>
      <c r="D76" s="174"/>
      <c r="E76" s="174"/>
      <c r="F76" s="174"/>
      <c r="G76" s="174"/>
      <c r="H76" s="174"/>
      <c r="I76" s="174"/>
      <c r="J76" s="174"/>
      <c r="K76" s="174"/>
      <c r="L76" s="174"/>
      <c r="M76" s="174"/>
      <c r="N76" s="174"/>
      <c r="O76" s="174"/>
      <c r="P76" s="46"/>
    </row>
    <row r="77" spans="1:16" x14ac:dyDescent="0.25">
      <c r="A77" s="173"/>
      <c r="B77" s="174"/>
      <c r="C77" s="174"/>
      <c r="D77" s="174"/>
      <c r="E77" s="174"/>
      <c r="F77" s="174"/>
      <c r="G77" s="174"/>
      <c r="H77" s="174"/>
      <c r="I77" s="174"/>
      <c r="J77" s="174"/>
      <c r="K77" s="174"/>
      <c r="L77" s="174"/>
      <c r="M77" s="174"/>
      <c r="N77" s="174"/>
      <c r="O77" s="174"/>
      <c r="P77" s="46"/>
    </row>
    <row r="78" spans="1:16" x14ac:dyDescent="0.25">
      <c r="A78" s="173"/>
      <c r="B78" s="174"/>
      <c r="C78" s="174"/>
      <c r="D78" s="174"/>
      <c r="E78" s="174"/>
      <c r="F78" s="174"/>
      <c r="G78" s="174"/>
      <c r="H78" s="174"/>
      <c r="I78" s="174"/>
      <c r="J78" s="174"/>
      <c r="K78" s="174"/>
      <c r="L78" s="174"/>
      <c r="M78" s="174"/>
      <c r="N78" s="174"/>
      <c r="O78" s="174"/>
      <c r="P78" s="46"/>
    </row>
    <row r="79" spans="1:16" x14ac:dyDescent="0.25">
      <c r="A79" s="173"/>
      <c r="B79" s="174"/>
      <c r="C79" s="174"/>
      <c r="D79" s="174"/>
      <c r="E79" s="174"/>
      <c r="F79" s="174"/>
      <c r="G79" s="174"/>
      <c r="H79" s="174"/>
      <c r="I79" s="174"/>
      <c r="J79" s="174"/>
      <c r="K79" s="174"/>
      <c r="L79" s="174"/>
      <c r="M79" s="174"/>
      <c r="N79" s="174"/>
      <c r="O79" s="174"/>
      <c r="P79" s="46"/>
    </row>
    <row r="80" spans="1:16" x14ac:dyDescent="0.25">
      <c r="A80" s="175"/>
      <c r="B80" s="174"/>
      <c r="C80" s="174"/>
      <c r="D80" s="176"/>
      <c r="E80" s="177"/>
      <c r="F80" s="178"/>
      <c r="G80" s="178"/>
      <c r="H80" s="178"/>
      <c r="I80" s="178"/>
      <c r="J80" s="178"/>
      <c r="K80" s="178"/>
      <c r="L80" s="178"/>
      <c r="M80" s="178"/>
      <c r="N80" s="178"/>
      <c r="O80" s="178"/>
      <c r="P80" s="46"/>
    </row>
    <row r="81" spans="1:16" x14ac:dyDescent="0.25">
      <c r="A81" s="175"/>
      <c r="B81" s="178"/>
      <c r="C81" s="178"/>
      <c r="D81" s="174"/>
      <c r="E81" s="177"/>
      <c r="F81" s="178"/>
      <c r="G81" s="178"/>
      <c r="H81" s="178"/>
      <c r="I81" s="178"/>
      <c r="J81" s="178"/>
      <c r="K81" s="178"/>
      <c r="L81" s="178"/>
      <c r="M81" s="178"/>
      <c r="N81" s="178"/>
      <c r="O81" s="178"/>
      <c r="P81" s="46"/>
    </row>
    <row r="82" spans="1:16" x14ac:dyDescent="0.25">
      <c r="A82" s="175"/>
      <c r="B82" s="178"/>
      <c r="C82" s="178"/>
      <c r="D82" s="174"/>
      <c r="E82" s="174"/>
      <c r="F82" s="178"/>
      <c r="G82" s="178"/>
      <c r="H82" s="178"/>
      <c r="I82" s="178"/>
      <c r="J82" s="178"/>
      <c r="K82" s="178"/>
      <c r="L82" s="178"/>
      <c r="M82" s="178"/>
      <c r="N82" s="178"/>
      <c r="O82" s="178"/>
      <c r="P82" s="46"/>
    </row>
    <row r="83" spans="1:16" x14ac:dyDescent="0.25">
      <c r="A83" s="175"/>
      <c r="B83" s="174"/>
      <c r="C83" s="174"/>
      <c r="D83" s="174"/>
      <c r="E83" s="178"/>
      <c r="F83" s="178"/>
      <c r="G83" s="179"/>
      <c r="H83" s="178"/>
      <c r="I83" s="179"/>
      <c r="J83" s="178"/>
      <c r="K83" s="179"/>
      <c r="L83" s="178"/>
      <c r="M83" s="179"/>
      <c r="N83" s="178"/>
      <c r="O83" s="179"/>
      <c r="P83" s="46"/>
    </row>
    <row r="84" spans="1:16" ht="15.75" x14ac:dyDescent="0.25">
      <c r="A84" s="230" t="str">
        <f>General!$A$4</f>
        <v>Spreadsheets for Environmental Footprint Analysis (SEFA) Version 3.0, November 2019</v>
      </c>
      <c r="B84" s="213"/>
      <c r="C84" s="213"/>
      <c r="D84" s="213"/>
      <c r="E84" s="213"/>
      <c r="F84" s="213"/>
      <c r="G84" s="213"/>
      <c r="H84" s="213"/>
      <c r="I84" s="213"/>
      <c r="J84" s="213"/>
      <c r="K84" s="213"/>
      <c r="L84" s="213"/>
      <c r="M84" s="213"/>
      <c r="N84" s="2"/>
      <c r="O84" s="47" t="e">
        <f ca="1">General!$A$3</f>
        <v>#REF!</v>
      </c>
      <c r="P84" s="46"/>
    </row>
    <row r="85" spans="1:16" x14ac:dyDescent="0.25">
      <c r="A85" s="213"/>
      <c r="B85" s="213"/>
      <c r="C85" s="213"/>
      <c r="D85" s="213"/>
      <c r="E85" s="213"/>
      <c r="F85" s="213"/>
      <c r="G85" s="213"/>
      <c r="H85" s="213"/>
      <c r="I85" s="213"/>
      <c r="J85" s="213"/>
      <c r="K85" s="213"/>
      <c r="L85" s="213"/>
      <c r="M85" s="213"/>
      <c r="N85" s="2"/>
      <c r="O85" s="47" t="e">
        <f ca="1">General!$A$6</f>
        <v>#REF!</v>
      </c>
      <c r="P85" s="46"/>
    </row>
    <row r="86" spans="1:16" x14ac:dyDescent="0.25">
      <c r="A86" s="213"/>
      <c r="B86" s="213"/>
      <c r="C86" s="213"/>
      <c r="D86" s="213"/>
      <c r="E86" s="213"/>
      <c r="F86" s="213"/>
      <c r="G86" s="213"/>
      <c r="H86" s="213"/>
      <c r="I86" s="213"/>
      <c r="J86" s="213"/>
      <c r="K86" s="213"/>
      <c r="L86" s="213"/>
      <c r="M86" s="213"/>
      <c r="N86" s="2"/>
      <c r="O86" s="47" t="e">
        <f ca="1">General!$C$16</f>
        <v>#REF!</v>
      </c>
      <c r="P86" s="46"/>
    </row>
    <row r="87" spans="1:16" ht="18.75" x14ac:dyDescent="0.3">
      <c r="A87" s="354" t="e">
        <f ca="1">CONCATENATE(O3," - Transportation Footprint (Scope 3a)")</f>
        <v>#REF!</v>
      </c>
      <c r="B87" s="354"/>
      <c r="C87" s="354"/>
      <c r="D87" s="354"/>
      <c r="E87" s="354"/>
      <c r="F87" s="354"/>
      <c r="G87" s="354"/>
      <c r="H87" s="354"/>
      <c r="I87" s="354"/>
      <c r="J87" s="354"/>
      <c r="K87" s="354"/>
      <c r="L87" s="354"/>
      <c r="M87" s="354"/>
      <c r="N87" s="354"/>
      <c r="O87" s="354"/>
      <c r="P87" s="46"/>
    </row>
    <row r="88" spans="1:16" ht="15.75" thickBot="1" x14ac:dyDescent="0.3">
      <c r="A88" s="46"/>
      <c r="B88" s="46"/>
      <c r="C88" s="46"/>
      <c r="D88" s="46"/>
      <c r="E88" s="46"/>
      <c r="F88" s="46"/>
      <c r="G88" s="46"/>
      <c r="H88" s="46"/>
      <c r="I88" s="46"/>
      <c r="J88" s="46"/>
      <c r="K88" s="46"/>
      <c r="L88" s="46"/>
      <c r="M88" s="46"/>
      <c r="N88" s="46"/>
      <c r="O88" s="46"/>
      <c r="P88" s="46"/>
    </row>
    <row r="89" spans="1:16" ht="15.75" thickBot="1" x14ac:dyDescent="0.3">
      <c r="A89" s="341" t="s">
        <v>19</v>
      </c>
      <c r="B89" s="341" t="s">
        <v>0</v>
      </c>
      <c r="C89" s="341" t="s">
        <v>5</v>
      </c>
      <c r="D89" s="337" t="s">
        <v>6</v>
      </c>
      <c r="E89" s="338"/>
      <c r="F89" s="337" t="s">
        <v>7</v>
      </c>
      <c r="G89" s="338"/>
      <c r="H89" s="337" t="s">
        <v>8</v>
      </c>
      <c r="I89" s="338"/>
      <c r="J89" s="337" t="s">
        <v>9</v>
      </c>
      <c r="K89" s="338"/>
      <c r="L89" s="337" t="s">
        <v>10</v>
      </c>
      <c r="M89" s="338"/>
      <c r="N89" s="337" t="s">
        <v>11</v>
      </c>
      <c r="O89" s="338"/>
      <c r="P89" s="46"/>
    </row>
    <row r="90" spans="1:16" x14ac:dyDescent="0.25">
      <c r="A90" s="342"/>
      <c r="B90" s="342"/>
      <c r="C90" s="342"/>
      <c r="D90" s="339" t="s">
        <v>2</v>
      </c>
      <c r="E90" s="341" t="s">
        <v>13</v>
      </c>
      <c r="F90" s="339" t="s">
        <v>2</v>
      </c>
      <c r="G90" s="341" t="s">
        <v>119</v>
      </c>
      <c r="H90" s="339" t="s">
        <v>2</v>
      </c>
      <c r="I90" s="341" t="s">
        <v>14</v>
      </c>
      <c r="J90" s="339" t="s">
        <v>2</v>
      </c>
      <c r="K90" s="341" t="s">
        <v>14</v>
      </c>
      <c r="L90" s="339" t="s">
        <v>2</v>
      </c>
      <c r="M90" s="341" t="s">
        <v>14</v>
      </c>
      <c r="N90" s="339" t="s">
        <v>2</v>
      </c>
      <c r="O90" s="341" t="s">
        <v>14</v>
      </c>
      <c r="P90" s="46"/>
    </row>
    <row r="91" spans="1:16" ht="15.75" thickBot="1" x14ac:dyDescent="0.3">
      <c r="A91" s="342"/>
      <c r="B91" s="342"/>
      <c r="C91" s="342"/>
      <c r="D91" s="340"/>
      <c r="E91" s="342"/>
      <c r="F91" s="340"/>
      <c r="G91" s="342"/>
      <c r="H91" s="340"/>
      <c r="I91" s="342"/>
      <c r="J91" s="340"/>
      <c r="K91" s="342"/>
      <c r="L91" s="340"/>
      <c r="M91" s="342"/>
      <c r="N91" s="340"/>
      <c r="O91" s="342"/>
      <c r="P91" s="46"/>
    </row>
    <row r="92" spans="1:16" ht="15.75" thickBot="1" x14ac:dyDescent="0.3">
      <c r="A92" s="132"/>
      <c r="B92" s="133"/>
      <c r="C92" s="134"/>
      <c r="D92" s="134"/>
      <c r="E92" s="134"/>
      <c r="F92" s="134"/>
      <c r="G92" s="134"/>
      <c r="H92" s="134"/>
      <c r="I92" s="134"/>
      <c r="J92" s="134"/>
      <c r="K92" s="134"/>
      <c r="L92" s="134"/>
      <c r="M92" s="134"/>
      <c r="N92" s="134"/>
      <c r="O92" s="134"/>
      <c r="P92" s="46"/>
    </row>
    <row r="93" spans="1:16" ht="15.75" thickBot="1" x14ac:dyDescent="0.3">
      <c r="A93" s="53" t="s">
        <v>20</v>
      </c>
      <c r="B93" s="135"/>
      <c r="C93" s="52"/>
      <c r="D93" s="135"/>
      <c r="E93" s="136"/>
      <c r="F93" s="135"/>
      <c r="G93" s="136"/>
      <c r="H93" s="135"/>
      <c r="I93" s="136"/>
      <c r="J93" s="135"/>
      <c r="K93" s="136"/>
      <c r="L93" s="135"/>
      <c r="M93" s="136"/>
      <c r="N93" s="135"/>
      <c r="O93" s="137"/>
      <c r="P93" s="46"/>
    </row>
    <row r="94" spans="1:16" ht="15.75" thickBot="1" x14ac:dyDescent="0.3">
      <c r="A94" s="54" t="s">
        <v>108</v>
      </c>
      <c r="B94" s="55" t="s">
        <v>17</v>
      </c>
      <c r="C94" s="56" t="str">
        <f ca="1">IFERROR('transfer 3'!S57+'transfer 3'!S61+'transfer 3'!S63+'transfer 3'!S65,"")</f>
        <v/>
      </c>
      <c r="D94" s="135">
        <f>'Default Conversions'!D11</f>
        <v>0.13900000000000001</v>
      </c>
      <c r="E94" s="52" t="str">
        <f t="shared" ref="E94:G104" ca="1" si="61">IFERROR(D94*$C94,"")</f>
        <v/>
      </c>
      <c r="F94" s="135">
        <f>'Default Conversions'!F11</f>
        <v>22.5</v>
      </c>
      <c r="G94" s="52" t="str">
        <f t="shared" ca="1" si="61"/>
        <v/>
      </c>
      <c r="H94" s="135">
        <f>'Default Conversions'!H11</f>
        <v>0.17</v>
      </c>
      <c r="I94" s="52" t="str">
        <f t="shared" ref="I94:I104" ca="1" si="62">IFERROR(H94*$C94,"")</f>
        <v/>
      </c>
      <c r="J94" s="135">
        <f>'Default Conversions'!J11</f>
        <v>5.4000000000000003E-3</v>
      </c>
      <c r="K94" s="52" t="str">
        <f t="shared" ref="K94:K104" ca="1" si="63">IFERROR(J94*$C94,"")</f>
        <v/>
      </c>
      <c r="L94" s="135">
        <f>'Default Conversions'!L11</f>
        <v>3.3999999999999998E-3</v>
      </c>
      <c r="M94" s="52" t="str">
        <f t="shared" ref="M94:M104" ca="1" si="64">IFERROR(L94*$C94,"")</f>
        <v/>
      </c>
      <c r="N94" s="135">
        <f>'Default Conversions'!N11</f>
        <v>5.2000000000000002E-6</v>
      </c>
      <c r="O94" s="52" t="str">
        <f t="shared" ref="O94:O104" ca="1" si="65">IFERROR(N94*$C94,"")</f>
        <v/>
      </c>
      <c r="P94" s="46"/>
    </row>
    <row r="95" spans="1:16" ht="15.75" thickBot="1" x14ac:dyDescent="0.3">
      <c r="A95" s="54" t="s">
        <v>309</v>
      </c>
      <c r="B95" s="55" t="s">
        <v>17</v>
      </c>
      <c r="C95" s="56" t="str">
        <f ca="1">IFERROR('transfer 3'!S58,"")</f>
        <v/>
      </c>
      <c r="D95" s="135">
        <f>'Default Conversions'!D15</f>
        <v>0.13900000000000001</v>
      </c>
      <c r="E95" s="52" t="str">
        <f t="shared" ca="1" si="61"/>
        <v/>
      </c>
      <c r="F95" s="135">
        <f>'Default Conversions'!F15</f>
        <v>22.57</v>
      </c>
      <c r="G95" s="52" t="str">
        <f t="shared" ca="1" si="61"/>
        <v/>
      </c>
      <c r="H95" s="135">
        <f>'Default Conversions'!H15</f>
        <v>1.4999999999999999E-2</v>
      </c>
      <c r="I95" s="52" t="str">
        <f t="shared" ca="1" si="62"/>
        <v/>
      </c>
      <c r="J95" s="135">
        <f>'Default Conversions'!J15</f>
        <v>2.0000000000000001E-4</v>
      </c>
      <c r="K95" s="52" t="str">
        <f t="shared" ca="1" si="63"/>
        <v/>
      </c>
      <c r="L95" s="135">
        <f>'Default Conversions'!L15</f>
        <v>3.0000000000000001E-3</v>
      </c>
      <c r="M95" s="52" t="str">
        <f t="shared" ca="1" si="64"/>
        <v/>
      </c>
      <c r="N95" s="135">
        <f>'Default Conversions'!N15</f>
        <v>2.5200000000000001E-3</v>
      </c>
      <c r="O95" s="52" t="str">
        <f t="shared" ca="1" si="65"/>
        <v/>
      </c>
      <c r="P95" s="46"/>
    </row>
    <row r="96" spans="1:16" ht="15.75" thickBot="1" x14ac:dyDescent="0.3">
      <c r="A96" s="54" t="s">
        <v>310</v>
      </c>
      <c r="B96" s="55" t="s">
        <v>17</v>
      </c>
      <c r="C96" s="56" t="str">
        <f ca="1">IFERROR('transfer 3'!S59,"")</f>
        <v/>
      </c>
      <c r="D96" s="135">
        <f>'Default Conversions'!D16</f>
        <v>0.13900000000000001</v>
      </c>
      <c r="E96" s="52" t="str">
        <f t="shared" ca="1" si="61"/>
        <v/>
      </c>
      <c r="F96" s="135">
        <f>'Default Conversions'!F16</f>
        <v>22.545000000000002</v>
      </c>
      <c r="G96" s="52" t="str">
        <f t="shared" ca="1" si="61"/>
        <v/>
      </c>
      <c r="H96" s="135">
        <f>'Default Conversions'!H16</f>
        <v>5.8499999999999996E-2</v>
      </c>
      <c r="I96" s="52" t="str">
        <f t="shared" ca="1" si="62"/>
        <v/>
      </c>
      <c r="J96" s="135">
        <f>'Default Conversions'!J16</f>
        <v>2.0000000000000001E-4</v>
      </c>
      <c r="K96" s="52" t="str">
        <f t="shared" ca="1" si="63"/>
        <v/>
      </c>
      <c r="L96" s="135">
        <f>'Default Conversions'!L16</f>
        <v>7.0000000000000001E-3</v>
      </c>
      <c r="M96" s="52" t="str">
        <f t="shared" ca="1" si="64"/>
        <v/>
      </c>
      <c r="N96" s="135">
        <f>'Default Conversions'!N16</f>
        <v>2.6049999999999997E-3</v>
      </c>
      <c r="O96" s="52" t="str">
        <f t="shared" ca="1" si="65"/>
        <v/>
      </c>
      <c r="P96" s="46"/>
    </row>
    <row r="97" spans="1:16" ht="15.75" thickBot="1" x14ac:dyDescent="0.3">
      <c r="A97" s="54" t="s">
        <v>311</v>
      </c>
      <c r="B97" s="55" t="s">
        <v>17</v>
      </c>
      <c r="C97" s="56" t="str">
        <f ca="1">IFERROR('transfer 3'!S60+'transfer 3'!S62+'transfer 3'!S64+'transfer 3'!S66,"")</f>
        <v/>
      </c>
      <c r="D97" s="135">
        <f>'Default Conversions'!D11</f>
        <v>0.13900000000000001</v>
      </c>
      <c r="E97" s="52" t="str">
        <f t="shared" ca="1" si="61"/>
        <v/>
      </c>
      <c r="F97" s="52" t="str">
        <f ca="1">IFERROR(IF(ISNA('Transfer 1'!F14),'Default Conversions'!F11,'Transfer 1'!F14),"")</f>
        <v/>
      </c>
      <c r="G97" s="52" t="str">
        <f t="shared" ca="1" si="61"/>
        <v/>
      </c>
      <c r="H97" s="52" t="str">
        <f ca="1">IFERROR(IF(ISNA('Transfer 1'!H14),'Default Conversions'!H11,'Transfer 1'!H14),"")</f>
        <v/>
      </c>
      <c r="I97" s="52" t="str">
        <f t="shared" ca="1" si="62"/>
        <v/>
      </c>
      <c r="J97" s="52" t="str">
        <f ca="1">IFERROR(IF(ISNA('Transfer 1'!J14),'Default Conversions'!J11,'Transfer 1'!J14),"")</f>
        <v/>
      </c>
      <c r="K97" s="52" t="str">
        <f t="shared" ca="1" si="63"/>
        <v/>
      </c>
      <c r="L97" s="52" t="str">
        <f ca="1">IFERROR(IF(ISNA('Transfer 1'!L14),'Default Conversions'!L11,'Transfer 1'!L14),"")</f>
        <v/>
      </c>
      <c r="M97" s="52" t="str">
        <f t="shared" ca="1" si="64"/>
        <v/>
      </c>
      <c r="N97" s="52" t="str">
        <f ca="1">IFERROR(IF(ISNA('Transfer 1'!N14),'Default Conversions'!N11,'Transfer 1'!N14),"")</f>
        <v/>
      </c>
      <c r="O97" s="52" t="str">
        <f t="shared" ca="1" si="65"/>
        <v/>
      </c>
      <c r="P97" s="46"/>
    </row>
    <row r="98" spans="1:16" ht="15.75" thickBot="1" x14ac:dyDescent="0.3">
      <c r="A98" s="54" t="s">
        <v>109</v>
      </c>
      <c r="B98" s="55" t="s">
        <v>17</v>
      </c>
      <c r="C98" s="56" t="str">
        <f ca="1">IFERROR('transfer 3'!S67+'transfer 3'!S71,"")</f>
        <v/>
      </c>
      <c r="D98" s="135">
        <f>'Default Conversions'!D20</f>
        <v>0.124</v>
      </c>
      <c r="E98" s="52" t="str">
        <f t="shared" ca="1" si="61"/>
        <v/>
      </c>
      <c r="F98" s="135">
        <f>'Default Conversions'!F20</f>
        <v>19.600000000000001</v>
      </c>
      <c r="G98" s="52" t="str">
        <f t="shared" ca="1" si="61"/>
        <v/>
      </c>
      <c r="H98" s="135">
        <f>'Default Conversions'!H20</f>
        <v>0.11</v>
      </c>
      <c r="I98" s="52" t="str">
        <f t="shared" ca="1" si="62"/>
        <v/>
      </c>
      <c r="J98" s="135">
        <f>'Default Conversions'!J20</f>
        <v>4.4999999999999997E-3</v>
      </c>
      <c r="K98" s="52" t="str">
        <f t="shared" ca="1" si="63"/>
        <v/>
      </c>
      <c r="L98" s="135">
        <f>'Default Conversions'!L20</f>
        <v>5.4000000000000001E-4</v>
      </c>
      <c r="M98" s="52" t="str">
        <f t="shared" ca="1" si="64"/>
        <v/>
      </c>
      <c r="N98" s="52" t="str">
        <f ca="1">IFERROR(IF(ISNA('Transfer 1'!N15),'Default Conversions'!N20,'Transfer 1'!N15),"")</f>
        <v/>
      </c>
      <c r="O98" s="52" t="str">
        <f t="shared" ca="1" si="65"/>
        <v/>
      </c>
      <c r="P98" s="46"/>
    </row>
    <row r="99" spans="1:16" ht="15.75" thickBot="1" x14ac:dyDescent="0.3">
      <c r="A99" s="54" t="s">
        <v>312</v>
      </c>
      <c r="B99" s="55" t="s">
        <v>17</v>
      </c>
      <c r="C99" s="56" t="str">
        <f ca="1">IFERROR('transfer 3'!S68,"")</f>
        <v/>
      </c>
      <c r="D99" s="135">
        <f>'Default Conversions'!D23</f>
        <v>0.124</v>
      </c>
      <c r="E99" s="52" t="str">
        <f t="shared" ca="1" si="61"/>
        <v/>
      </c>
      <c r="F99" s="135">
        <f>'Default Conversions'!F23</f>
        <v>19.77</v>
      </c>
      <c r="G99" s="52" t="str">
        <f t="shared" ca="1" si="61"/>
        <v/>
      </c>
      <c r="H99" s="135">
        <f>'Default Conversions'!H23</f>
        <v>2.7E-2</v>
      </c>
      <c r="I99" s="52" t="str">
        <f t="shared" ca="1" si="62"/>
        <v/>
      </c>
      <c r="J99" s="135">
        <f>'Default Conversions'!J23</f>
        <v>3.6000000000000002E-4</v>
      </c>
      <c r="K99" s="52" t="str">
        <f t="shared" ca="1" si="63"/>
        <v/>
      </c>
      <c r="L99" s="135">
        <f>'Default Conversions'!L23</f>
        <v>3.0000000000000001E-3</v>
      </c>
      <c r="M99" s="52" t="str">
        <f t="shared" ca="1" si="64"/>
        <v/>
      </c>
      <c r="N99" s="135">
        <f>'Default Conversions'!N23</f>
        <v>6.7000000000000002E-3</v>
      </c>
      <c r="O99" s="52" t="str">
        <f t="shared" ca="1" si="65"/>
        <v/>
      </c>
      <c r="P99" s="46"/>
    </row>
    <row r="100" spans="1:16" ht="15.75" thickBot="1" x14ac:dyDescent="0.3">
      <c r="A100" s="54" t="s">
        <v>313</v>
      </c>
      <c r="B100" s="55" t="s">
        <v>17</v>
      </c>
      <c r="C100" s="56" t="str">
        <f ca="1">IFERROR('transfer 3'!S69,"")</f>
        <v/>
      </c>
      <c r="D100" s="135">
        <f>'Default Conversions'!D24</f>
        <v>0.124</v>
      </c>
      <c r="E100" s="52" t="str">
        <f t="shared" ca="1" si="61"/>
        <v/>
      </c>
      <c r="F100" s="135">
        <f>'Default Conversions'!F24</f>
        <v>19.79</v>
      </c>
      <c r="G100" s="52" t="str">
        <f t="shared" ca="1" si="61"/>
        <v/>
      </c>
      <c r="H100" s="135">
        <f>'Default Conversions'!H24</f>
        <v>3.5000000000000003E-2</v>
      </c>
      <c r="I100" s="52" t="str">
        <f t="shared" ca="1" si="62"/>
        <v/>
      </c>
      <c r="J100" s="135">
        <f>'Default Conversions'!J24</f>
        <v>3.6000000000000002E-4</v>
      </c>
      <c r="K100" s="52" t="str">
        <f t="shared" ca="1" si="63"/>
        <v/>
      </c>
      <c r="L100" s="135">
        <f>'Default Conversions'!L24</f>
        <v>3.0000000000000001E-3</v>
      </c>
      <c r="M100" s="52" t="str">
        <f t="shared" ca="1" si="64"/>
        <v/>
      </c>
      <c r="N100" s="135">
        <f>'Default Conversions'!N24</f>
        <v>6.6100000000000004E-3</v>
      </c>
      <c r="O100" s="52" t="str">
        <f t="shared" ca="1" si="65"/>
        <v/>
      </c>
      <c r="P100" s="46"/>
    </row>
    <row r="101" spans="1:16" ht="15.75" thickBot="1" x14ac:dyDescent="0.3">
      <c r="A101" s="54" t="s">
        <v>314</v>
      </c>
      <c r="B101" s="55" t="s">
        <v>17</v>
      </c>
      <c r="C101" s="56" t="str">
        <f ca="1">IFERROR('transfer 3'!S70+'transfer 3'!S712,"")</f>
        <v/>
      </c>
      <c r="D101" s="135">
        <f>'Default Conversions'!D23</f>
        <v>0.124</v>
      </c>
      <c r="E101" s="52" t="str">
        <f t="shared" ca="1" si="61"/>
        <v/>
      </c>
      <c r="F101" s="52" t="str">
        <f ca="1">IFERROR(IF(ISNA('Transfer 1'!F15),'Default Conversions'!F20,'Transfer 1'!F15),"")</f>
        <v/>
      </c>
      <c r="G101" s="52" t="str">
        <f t="shared" ca="1" si="61"/>
        <v/>
      </c>
      <c r="H101" s="52" t="str">
        <f ca="1">IFERROR(IF(ISNA('Transfer 1'!H15),'Default Conversions'!H20,'Transfer 1'!H15),"")</f>
        <v/>
      </c>
      <c r="I101" s="52" t="str">
        <f t="shared" ca="1" si="62"/>
        <v/>
      </c>
      <c r="J101" s="52" t="str">
        <f ca="1">IFERROR(IF(ISNA('Transfer 1'!J15),'Default Conversions'!J20,'Transfer 1'!J15),"")</f>
        <v/>
      </c>
      <c r="K101" s="52" t="str">
        <f t="shared" ca="1" si="63"/>
        <v/>
      </c>
      <c r="L101" s="52" t="str">
        <f ca="1">IFERROR(IF(ISNA('Transfer 1'!L15),'Default Conversions'!L20,'Transfer 1'!L15),"")</f>
        <v/>
      </c>
      <c r="M101" s="52" t="str">
        <f t="shared" ca="1" si="64"/>
        <v/>
      </c>
      <c r="N101" s="52" t="str">
        <f ca="1">IFERROR(IF(ISNA('Transfer 1'!N15),'Default Conversions'!N20,'Transfer 1'!N15),"")</f>
        <v/>
      </c>
      <c r="O101" s="52" t="str">
        <f t="shared" ca="1" si="65"/>
        <v/>
      </c>
      <c r="P101" s="46"/>
    </row>
    <row r="102" spans="1:16" ht="15.75" thickBot="1" x14ac:dyDescent="0.3">
      <c r="A102" s="54" t="s">
        <v>110</v>
      </c>
      <c r="B102" s="55" t="s">
        <v>24</v>
      </c>
      <c r="C102" s="56" t="str">
        <f ca="1">IFERROR('transfer 3'!S73+'transfer 3'!S75,"")</f>
        <v/>
      </c>
      <c r="D102" s="135">
        <f>'Default Conversions'!D26</f>
        <v>0.10299999999999999</v>
      </c>
      <c r="E102" s="52" t="str">
        <f t="shared" ca="1" si="61"/>
        <v/>
      </c>
      <c r="F102" s="135">
        <f>'Default Conversions'!F26</f>
        <v>13.1</v>
      </c>
      <c r="G102" s="121" t="str">
        <f t="shared" ca="1" si="61"/>
        <v/>
      </c>
      <c r="H102" s="135">
        <f>'Default Conversions'!H26</f>
        <v>0.01</v>
      </c>
      <c r="I102" s="52" t="str">
        <f t="shared" ca="1" si="62"/>
        <v/>
      </c>
      <c r="J102" s="135">
        <f>'Default Conversions'!J26</f>
        <v>6.2999999999999998E-6</v>
      </c>
      <c r="K102" s="121" t="str">
        <f t="shared" ca="1" si="63"/>
        <v/>
      </c>
      <c r="L102" s="135">
        <f>'Default Conversions'!L26</f>
        <v>7.6000000000000004E-4</v>
      </c>
      <c r="M102" s="121" t="str">
        <f t="shared" ca="1" si="64"/>
        <v/>
      </c>
      <c r="N102" s="135">
        <f>'Default Conversions'!N26</f>
        <v>8.3999999999999992E-6</v>
      </c>
      <c r="O102" s="121" t="str">
        <f t="shared" ca="1" si="65"/>
        <v/>
      </c>
      <c r="P102" s="46"/>
    </row>
    <row r="103" spans="1:16" ht="15.75" thickBot="1" x14ac:dyDescent="0.3">
      <c r="A103" s="54" t="s">
        <v>315</v>
      </c>
      <c r="B103" s="55" t="s">
        <v>24</v>
      </c>
      <c r="C103" s="56" t="str">
        <f ca="1">IFERROR('transfer 3'!S74,"")</f>
        <v/>
      </c>
      <c r="D103" s="135">
        <f>'Default Conversions'!D26</f>
        <v>0.10299999999999999</v>
      </c>
      <c r="E103" s="52" t="str">
        <f t="shared" ca="1" si="61"/>
        <v/>
      </c>
      <c r="F103" s="248" t="str">
        <f ca="1">IFERROR(IF(ISNA('Transfer 1'!F16),'Default Conversions'!F26,'Transfer 1'!F16),"")</f>
        <v/>
      </c>
      <c r="G103" s="134" t="str">
        <f t="shared" ca="1" si="61"/>
        <v/>
      </c>
      <c r="H103" s="134" t="str">
        <f ca="1">IFERROR(IF(ISNA('Transfer 1'!H16),'Default Conversions'!H26,'Transfer 1'!H16),"")</f>
        <v/>
      </c>
      <c r="I103" s="52" t="str">
        <f t="shared" ca="1" si="62"/>
        <v/>
      </c>
      <c r="J103" s="248" t="str">
        <f ca="1">IFERROR(IF(ISNA('Transfer 1'!J16),'Default Conversions'!J26,'Transfer 1'!J16),"")</f>
        <v/>
      </c>
      <c r="K103" s="134" t="str">
        <f t="shared" ca="1" si="63"/>
        <v/>
      </c>
      <c r="L103" s="248" t="str">
        <f ca="1">IFERROR(IF(ISNA('Transfer 1'!L16),'Default Conversions'!L26,'Transfer 1'!L16),"")</f>
        <v/>
      </c>
      <c r="M103" s="134" t="str">
        <f t="shared" ca="1" si="64"/>
        <v/>
      </c>
      <c r="N103" s="248" t="str">
        <f ca="1">IFERROR(IF(ISNA('Transfer 1'!N16),'Default Conversions'!N26,'Transfer 1'!N16),"")</f>
        <v/>
      </c>
      <c r="O103" s="134" t="str">
        <f t="shared" ca="1" si="65"/>
        <v/>
      </c>
      <c r="P103" s="46"/>
    </row>
    <row r="104" spans="1:16" ht="15.75" thickBot="1" x14ac:dyDescent="0.3">
      <c r="A104" s="54" t="str">
        <f ca="1">IFERROR('transfer 3'!Q81,"Other conventional energy transportation #1")</f>
        <v>Other conventional energy transportation #1</v>
      </c>
      <c r="B104" s="55" t="str">
        <f ca="1">IFERROR('transfer 3'!R81,"TBD")</f>
        <v>TBD</v>
      </c>
      <c r="C104" s="56" t="str">
        <f ca="1">IFERROR('transfer 3'!S81,"")</f>
        <v/>
      </c>
      <c r="D104" s="135" t="str">
        <f ca="1">IFERROR('Transfer 1'!D56,"")</f>
        <v/>
      </c>
      <c r="E104" s="52" t="str">
        <f t="shared" ca="1" si="61"/>
        <v/>
      </c>
      <c r="F104" s="135" t="str">
        <f ca="1">IFERROR('Transfer 1'!F56,"")</f>
        <v/>
      </c>
      <c r="G104" s="52" t="str">
        <f t="shared" ca="1" si="61"/>
        <v/>
      </c>
      <c r="H104" s="135" t="str">
        <f ca="1">IFERROR('Transfer 1'!H56,"")</f>
        <v/>
      </c>
      <c r="I104" s="52" t="str">
        <f t="shared" ca="1" si="62"/>
        <v/>
      </c>
      <c r="J104" s="135" t="str">
        <f ca="1">IFERROR('Transfer 1'!J56,"")</f>
        <v/>
      </c>
      <c r="K104" s="52" t="str">
        <f t="shared" ca="1" si="63"/>
        <v/>
      </c>
      <c r="L104" s="135" t="str">
        <f ca="1">IFERROR('Transfer 1'!L56,"")</f>
        <v/>
      </c>
      <c r="M104" s="52" t="str">
        <f t="shared" ca="1" si="64"/>
        <v/>
      </c>
      <c r="N104" s="135" t="str">
        <f ca="1">IFERROR('Transfer 1'!N56,"")</f>
        <v/>
      </c>
      <c r="O104" s="52" t="str">
        <f t="shared" ca="1" si="65"/>
        <v/>
      </c>
      <c r="P104" s="46"/>
    </row>
    <row r="105" spans="1:16" ht="15.75" thickBot="1" x14ac:dyDescent="0.3">
      <c r="A105" s="54" t="str">
        <f ca="1">IFERROR('transfer 3'!Q82,"Other conventional energy transportation #2")</f>
        <v>Other conventional energy transportation #2</v>
      </c>
      <c r="B105" s="55" t="str">
        <f ca="1">IFERROR('transfer 3'!R82,"TBD")</f>
        <v>TBD</v>
      </c>
      <c r="C105" s="56" t="str">
        <f ca="1">IFERROR('transfer 3'!S82,"")</f>
        <v/>
      </c>
      <c r="D105" s="135" t="str">
        <f ca="1">IFERROR('Transfer 1'!D57,"")</f>
        <v/>
      </c>
      <c r="E105" s="52" t="str">
        <f t="shared" ref="E105:G105" ca="1" si="66">IFERROR(D105*$C105,"")</f>
        <v/>
      </c>
      <c r="F105" s="135" t="str">
        <f ca="1">IFERROR('Transfer 1'!F57,"")</f>
        <v/>
      </c>
      <c r="G105" s="52" t="str">
        <f t="shared" ca="1" si="66"/>
        <v/>
      </c>
      <c r="H105" s="135" t="str">
        <f ca="1">IFERROR('Transfer 1'!H57,"")</f>
        <v/>
      </c>
      <c r="I105" s="52" t="str">
        <f t="shared" ref="I105" ca="1" si="67">IFERROR(H105*$C105,"")</f>
        <v/>
      </c>
      <c r="J105" s="135" t="str">
        <f ca="1">IFERROR('Transfer 1'!J57,"")</f>
        <v/>
      </c>
      <c r="K105" s="52" t="str">
        <f t="shared" ref="K105" ca="1" si="68">IFERROR(J105*$C105,"")</f>
        <v/>
      </c>
      <c r="L105" s="135" t="str">
        <f ca="1">IFERROR('Transfer 1'!L57,"")</f>
        <v/>
      </c>
      <c r="M105" s="52" t="str">
        <f t="shared" ref="M105" ca="1" si="69">IFERROR(L105*$C105,"")</f>
        <v/>
      </c>
      <c r="N105" s="135" t="str">
        <f ca="1">IFERROR('Transfer 1'!N57,"")</f>
        <v/>
      </c>
      <c r="O105" s="52" t="str">
        <f t="shared" ref="O105" ca="1" si="70">IFERROR(N105*$C105,"")</f>
        <v/>
      </c>
      <c r="P105" s="46"/>
    </row>
    <row r="106" spans="1:16" ht="15.75" thickBot="1" x14ac:dyDescent="0.3">
      <c r="A106" s="125" t="s">
        <v>96</v>
      </c>
      <c r="B106" s="135"/>
      <c r="C106" s="135"/>
      <c r="D106" s="135"/>
      <c r="E106" s="138">
        <f ca="1">SUM(E94:E105)</f>
        <v>0</v>
      </c>
      <c r="F106" s="135"/>
      <c r="G106" s="138">
        <f ca="1">SUM(G94:G105)</f>
        <v>0</v>
      </c>
      <c r="H106" s="135"/>
      <c r="I106" s="138">
        <f ca="1">SUM(I94:I105)</f>
        <v>0</v>
      </c>
      <c r="J106" s="135"/>
      <c r="K106" s="138">
        <f ca="1">SUM(K94:K105)</f>
        <v>0</v>
      </c>
      <c r="L106" s="135"/>
      <c r="M106" s="138">
        <f ca="1">SUM(M94:M105)</f>
        <v>0</v>
      </c>
      <c r="N106" s="139"/>
      <c r="O106" s="138">
        <f ca="1">SUM(O94:O105)</f>
        <v>0</v>
      </c>
      <c r="P106" s="46"/>
    </row>
    <row r="107" spans="1:16" ht="30" customHeight="1" thickBot="1" x14ac:dyDescent="0.3">
      <c r="A107" s="343" t="s">
        <v>141</v>
      </c>
      <c r="B107" s="344"/>
      <c r="C107" s="344"/>
      <c r="D107" s="344"/>
      <c r="E107" s="344"/>
      <c r="F107" s="344"/>
      <c r="G107" s="344"/>
      <c r="H107" s="344"/>
      <c r="I107" s="344"/>
      <c r="J107" s="344"/>
      <c r="K107" s="344"/>
      <c r="L107" s="344"/>
      <c r="M107" s="344"/>
      <c r="N107" s="344"/>
      <c r="O107" s="345"/>
      <c r="P107" s="46"/>
    </row>
    <row r="108" spans="1:16" ht="15.75" thickBot="1" x14ac:dyDescent="0.3">
      <c r="A108" s="53" t="s">
        <v>25</v>
      </c>
      <c r="B108" s="135"/>
      <c r="C108" s="52"/>
      <c r="D108" s="135"/>
      <c r="E108" s="52"/>
      <c r="F108" s="135"/>
      <c r="G108" s="52"/>
      <c r="H108" s="135"/>
      <c r="I108" s="52"/>
      <c r="J108" s="135"/>
      <c r="K108" s="52"/>
      <c r="L108" s="135"/>
      <c r="M108" s="52"/>
      <c r="N108" s="135"/>
      <c r="O108" s="52"/>
      <c r="P108" s="46"/>
    </row>
    <row r="109" spans="1:16" ht="15.75" thickBot="1" x14ac:dyDescent="0.3">
      <c r="A109" s="54" t="s">
        <v>111</v>
      </c>
      <c r="B109" s="55" t="s">
        <v>17</v>
      </c>
      <c r="C109" s="56" t="str">
        <f ca="1">IFERROR('transfer 3'!S49+'transfer 3'!S51+'transfer 3'!S53+'transfer 3'!S55,"")</f>
        <v/>
      </c>
      <c r="D109" s="135">
        <f>'Default Conversions'!D10</f>
        <v>0.127</v>
      </c>
      <c r="E109" s="52" t="str">
        <f t="shared" ref="E109" ca="1" si="71">IFERROR(D109*$C109,"")</f>
        <v/>
      </c>
      <c r="F109" s="135">
        <f>'Default Conversions'!F10</f>
        <v>22.3</v>
      </c>
      <c r="G109" s="52" t="str">
        <f t="shared" ref="G109" ca="1" si="72">IFERROR(F109*$C109,"")</f>
        <v/>
      </c>
      <c r="H109" s="135">
        <f>'Default Conversions'!H10</f>
        <v>0.2</v>
      </c>
      <c r="I109" s="52" t="str">
        <f t="shared" ref="I109" ca="1" si="73">IFERROR(H109*$C109,"")</f>
        <v/>
      </c>
      <c r="J109" s="135">
        <f>'Default Conversions'!J10</f>
        <v>0</v>
      </c>
      <c r="K109" s="52" t="str">
        <f t="shared" ref="K109" ca="1" si="74">IFERROR(J109*$C109,"")</f>
        <v/>
      </c>
      <c r="L109" s="135">
        <f>'Default Conversions'!L10</f>
        <v>9.8999999999999999E-4</v>
      </c>
      <c r="M109" s="52" t="str">
        <f t="shared" ref="M109:M111" ca="1" si="75">IFERROR(L109*$C109,"")</f>
        <v/>
      </c>
      <c r="N109" s="135" t="str">
        <f>'Default Conversions'!N10</f>
        <v>NP</v>
      </c>
      <c r="O109" s="52" t="str">
        <f t="shared" ref="O109:O111" ca="1" si="76">IFERROR(N109*$C109,"")</f>
        <v/>
      </c>
      <c r="P109" s="46"/>
    </row>
    <row r="110" spans="1:16" ht="15.75" thickBot="1" x14ac:dyDescent="0.3">
      <c r="A110" s="54" t="s">
        <v>316</v>
      </c>
      <c r="B110" s="55" t="s">
        <v>17</v>
      </c>
      <c r="C110" s="56" t="str">
        <f ca="1">IFERROR('transfer 3'!S50+'transfer 3'!S52+'transfer 3'!S54+'transfer 3'!S56,"")</f>
        <v/>
      </c>
      <c r="D110" s="135">
        <f>'Default Conversions'!D10</f>
        <v>0.127</v>
      </c>
      <c r="E110" s="52" t="str">
        <f t="shared" ref="E110:G111" ca="1" si="77">IFERROR(D110*$C110,"")</f>
        <v/>
      </c>
      <c r="F110" s="135" t="str">
        <f ca="1">IFERROR(IF(ISNA('Transfer 1'!F13),'Default Conversions'!F10,'Transfer 1'!F13),"")</f>
        <v/>
      </c>
      <c r="G110" s="52" t="str">
        <f t="shared" ca="1" si="77"/>
        <v/>
      </c>
      <c r="H110" s="135" t="str">
        <f ca="1">IFERROR(IF(ISNA('Transfer 1'!H13),'Default Conversions'!H10,'Transfer 1'!H13),"")</f>
        <v/>
      </c>
      <c r="I110" s="52" t="str">
        <f t="shared" ref="I110:I111" ca="1" si="78">IFERROR(H110*$C110,"")</f>
        <v/>
      </c>
      <c r="J110" s="135" t="str">
        <f ca="1">IFERROR(IF(ISNA('Transfer 1'!J13),'Default Conversions'!J10,'Transfer 1'!J13),"")</f>
        <v/>
      </c>
      <c r="K110" s="52" t="str">
        <f t="shared" ref="K110:K111" ca="1" si="79">IFERROR(J110*$C110,"")</f>
        <v/>
      </c>
      <c r="L110" s="135" t="str">
        <f ca="1">IFERROR(IF(ISNA('Transfer 1'!L13),'Default Conversions'!L10,'Transfer 1'!L13),"")</f>
        <v/>
      </c>
      <c r="M110" s="52" t="str">
        <f t="shared" ca="1" si="75"/>
        <v/>
      </c>
      <c r="N110" s="135" t="str">
        <f ca="1">IFERROR(IF(ISNA('Transfer 1'!N13),'Default Conversions'!N10,'Transfer 1'!N13),"")</f>
        <v/>
      </c>
      <c r="O110" s="52" t="str">
        <f t="shared" ca="1" si="76"/>
        <v/>
      </c>
      <c r="P110" s="46"/>
    </row>
    <row r="111" spans="1:16" ht="15.75" thickBot="1" x14ac:dyDescent="0.3">
      <c r="A111" s="54" t="str">
        <f ca="1">IFERROR('transfer 3'!Q86,"Other renewable energy transportation #1")</f>
        <v>Other renewable energy transportation #1</v>
      </c>
      <c r="B111" s="55" t="str">
        <f ca="1">IFERROR('transfer 3'!R86,"TBD")</f>
        <v>TBD</v>
      </c>
      <c r="C111" s="56" t="str">
        <f ca="1">IFERROR('transfer 3'!S86,"")</f>
        <v/>
      </c>
      <c r="D111" s="135" t="str">
        <f ca="1">IFERROR('Transfer 1'!D68,"")</f>
        <v/>
      </c>
      <c r="E111" s="52" t="str">
        <f t="shared" ca="1" si="77"/>
        <v/>
      </c>
      <c r="F111" s="135" t="str">
        <f ca="1">IFERROR('Transfer 1'!F68,"")</f>
        <v/>
      </c>
      <c r="G111" s="52" t="str">
        <f t="shared" ca="1" si="77"/>
        <v/>
      </c>
      <c r="H111" s="135" t="str">
        <f ca="1">IFERROR('Transfer 1'!H68,"")</f>
        <v/>
      </c>
      <c r="I111" s="52" t="str">
        <f t="shared" ca="1" si="78"/>
        <v/>
      </c>
      <c r="J111" s="135" t="str">
        <f ca="1">IFERROR('Transfer 1'!J68,"")</f>
        <v/>
      </c>
      <c r="K111" s="52" t="str">
        <f t="shared" ca="1" si="79"/>
        <v/>
      </c>
      <c r="L111" s="135" t="str">
        <f ca="1">IFERROR('Transfer 1'!L68,"")</f>
        <v/>
      </c>
      <c r="M111" s="52" t="str">
        <f t="shared" ca="1" si="75"/>
        <v/>
      </c>
      <c r="N111" s="135" t="str">
        <f ca="1">IFERROR('Transfer 1'!N68,"")</f>
        <v/>
      </c>
      <c r="O111" s="52" t="str">
        <f t="shared" ca="1" si="76"/>
        <v/>
      </c>
      <c r="P111" s="46"/>
    </row>
    <row r="112" spans="1:16" ht="15.75" thickBot="1" x14ac:dyDescent="0.3">
      <c r="A112" s="54" t="str">
        <f ca="1">IFERROR('transfer 3'!Q87,"Other renewable energy transportation #2")</f>
        <v>Other renewable energy transportation #2</v>
      </c>
      <c r="B112" s="55" t="str">
        <f ca="1">IFERROR('transfer 3'!R87,"TBD")</f>
        <v>TBD</v>
      </c>
      <c r="C112" s="56" t="str">
        <f ca="1">IFERROR('transfer 3'!S87,"")</f>
        <v/>
      </c>
      <c r="D112" s="135" t="str">
        <f ca="1">IFERROR('Transfer 1'!D69,"")</f>
        <v/>
      </c>
      <c r="E112" s="52" t="str">
        <f t="shared" ref="E112:G112" ca="1" si="80">IFERROR(D112*$C112,"")</f>
        <v/>
      </c>
      <c r="F112" s="135" t="str">
        <f ca="1">IFERROR('Transfer 1'!F69,"")</f>
        <v/>
      </c>
      <c r="G112" s="52" t="str">
        <f t="shared" ca="1" si="80"/>
        <v/>
      </c>
      <c r="H112" s="135" t="str">
        <f ca="1">IFERROR('Transfer 1'!H69,"")</f>
        <v/>
      </c>
      <c r="I112" s="52" t="str">
        <f t="shared" ref="I112" ca="1" si="81">IFERROR(H112*$C112,"")</f>
        <v/>
      </c>
      <c r="J112" s="135" t="str">
        <f ca="1">IFERROR('Transfer 1'!J69,"")</f>
        <v/>
      </c>
      <c r="K112" s="52" t="str">
        <f t="shared" ref="K112" ca="1" si="82">IFERROR(J112*$C112,"")</f>
        <v/>
      </c>
      <c r="L112" s="135" t="str">
        <f ca="1">IFERROR('Transfer 1'!L69,"")</f>
        <v/>
      </c>
      <c r="M112" s="52" t="str">
        <f t="shared" ref="M112" ca="1" si="83">IFERROR(L112*$C112,"")</f>
        <v/>
      </c>
      <c r="N112" s="135" t="str">
        <f ca="1">IFERROR('Transfer 1'!N69,"")</f>
        <v/>
      </c>
      <c r="O112" s="52" t="str">
        <f t="shared" ref="O112" ca="1" si="84">IFERROR(N112*$C112,"")</f>
        <v/>
      </c>
      <c r="P112" s="46"/>
    </row>
    <row r="113" spans="1:16" ht="15.75" thickBot="1" x14ac:dyDescent="0.3">
      <c r="A113" s="125" t="s">
        <v>97</v>
      </c>
      <c r="B113" s="135"/>
      <c r="C113" s="135"/>
      <c r="D113" s="135"/>
      <c r="E113" s="140">
        <f ca="1">SUM(E109:E112)</f>
        <v>0</v>
      </c>
      <c r="F113" s="135"/>
      <c r="G113" s="140">
        <f ca="1">SUM(G109:G112)</f>
        <v>0</v>
      </c>
      <c r="H113" s="141"/>
      <c r="I113" s="140">
        <f ca="1">SUM(I109:I112)</f>
        <v>0</v>
      </c>
      <c r="J113" s="135"/>
      <c r="K113" s="140">
        <f ca="1">SUM(K109:K112)</f>
        <v>0</v>
      </c>
      <c r="L113" s="135"/>
      <c r="M113" s="140">
        <f ca="1">SUM(M109:M112)</f>
        <v>0</v>
      </c>
      <c r="N113" s="135"/>
      <c r="O113" s="140">
        <f ca="1">SUM(O109:O112)</f>
        <v>0</v>
      </c>
      <c r="P113" s="46"/>
    </row>
    <row r="114" spans="1:16" ht="30" customHeight="1" thickBot="1" x14ac:dyDescent="0.3">
      <c r="A114" s="343" t="s">
        <v>141</v>
      </c>
      <c r="B114" s="344"/>
      <c r="C114" s="344"/>
      <c r="D114" s="344"/>
      <c r="E114" s="344"/>
      <c r="F114" s="344"/>
      <c r="G114" s="344"/>
      <c r="H114" s="344"/>
      <c r="I114" s="344"/>
      <c r="J114" s="344"/>
      <c r="K114" s="344"/>
      <c r="L114" s="344"/>
      <c r="M114" s="344"/>
      <c r="N114" s="344"/>
      <c r="O114" s="345"/>
      <c r="P114" s="46"/>
    </row>
    <row r="115" spans="1:16" ht="15.75" thickBot="1" x14ac:dyDescent="0.3">
      <c r="A115" s="285" t="s">
        <v>118</v>
      </c>
      <c r="B115" s="135"/>
      <c r="C115" s="135"/>
      <c r="D115" s="135"/>
      <c r="E115" s="286">
        <f ca="1">SUM(E113,E106)</f>
        <v>0</v>
      </c>
      <c r="F115" s="135"/>
      <c r="G115" s="286">
        <f ca="1">SUM(G113,G106)</f>
        <v>0</v>
      </c>
      <c r="H115" s="141"/>
      <c r="I115" s="286">
        <f ca="1">SUM(I113,I106)</f>
        <v>0</v>
      </c>
      <c r="J115" s="135"/>
      <c r="K115" s="286">
        <f ca="1">SUM(K113,K106)</f>
        <v>0</v>
      </c>
      <c r="L115" s="135"/>
      <c r="M115" s="286">
        <f ca="1">SUM(M113,M106)</f>
        <v>0</v>
      </c>
      <c r="N115" s="135"/>
      <c r="O115" s="286">
        <f ca="1">SUM(O113,O106)</f>
        <v>0</v>
      </c>
      <c r="P115" s="46"/>
    </row>
    <row r="116" spans="1:16" ht="14.45" customHeight="1" x14ac:dyDescent="0.25">
      <c r="A116" s="282"/>
      <c r="B116" s="283"/>
      <c r="C116" s="283"/>
      <c r="D116" s="283"/>
      <c r="E116" s="283"/>
      <c r="F116" s="283"/>
      <c r="G116" s="283"/>
      <c r="H116" s="283"/>
      <c r="I116" s="283"/>
      <c r="J116" s="283"/>
      <c r="K116" s="283"/>
      <c r="L116" s="283"/>
      <c r="M116" s="283"/>
      <c r="N116" s="283"/>
      <c r="O116" s="284"/>
      <c r="P116" s="46"/>
    </row>
    <row r="117" spans="1:16" ht="14.45" customHeight="1" x14ac:dyDescent="0.25">
      <c r="A117" s="265"/>
      <c r="B117" s="264"/>
      <c r="C117" s="264"/>
      <c r="D117" s="264"/>
      <c r="E117" s="264"/>
      <c r="F117" s="264"/>
      <c r="G117" s="264"/>
      <c r="H117" s="264"/>
      <c r="I117" s="264"/>
      <c r="J117" s="264"/>
      <c r="K117" s="264"/>
      <c r="L117" s="264"/>
      <c r="M117" s="264"/>
      <c r="N117" s="264"/>
      <c r="O117" s="266"/>
      <c r="P117" s="46"/>
    </row>
    <row r="118" spans="1:16" ht="14.45" customHeight="1" x14ac:dyDescent="0.25">
      <c r="A118" s="265"/>
      <c r="B118" s="264"/>
      <c r="C118" s="264"/>
      <c r="D118" s="264"/>
      <c r="E118" s="264"/>
      <c r="F118" s="264"/>
      <c r="G118" s="264"/>
      <c r="H118" s="264"/>
      <c r="I118" s="264"/>
      <c r="J118" s="264"/>
      <c r="K118" s="264"/>
      <c r="L118" s="264"/>
      <c r="M118" s="264"/>
      <c r="N118" s="264"/>
      <c r="O118" s="266"/>
      <c r="P118" s="46"/>
    </row>
    <row r="119" spans="1:16" ht="14.45" customHeight="1" x14ac:dyDescent="0.25">
      <c r="A119" s="265"/>
      <c r="B119" s="264"/>
      <c r="C119" s="264"/>
      <c r="D119" s="264"/>
      <c r="E119" s="264"/>
      <c r="F119" s="264"/>
      <c r="G119" s="264"/>
      <c r="H119" s="264"/>
      <c r="I119" s="264"/>
      <c r="J119" s="264"/>
      <c r="K119" s="264"/>
      <c r="L119" s="264"/>
      <c r="M119" s="264"/>
      <c r="N119" s="264"/>
      <c r="O119" s="266"/>
      <c r="P119" s="46"/>
    </row>
    <row r="120" spans="1:16" ht="14.45" customHeight="1" x14ac:dyDescent="0.25">
      <c r="A120" s="265"/>
      <c r="B120" s="264"/>
      <c r="C120" s="264"/>
      <c r="D120" s="264"/>
      <c r="E120" s="264"/>
      <c r="F120" s="264"/>
      <c r="G120" s="264"/>
      <c r="H120" s="264"/>
      <c r="I120" s="264"/>
      <c r="J120" s="264"/>
      <c r="K120" s="264"/>
      <c r="L120" s="264"/>
      <c r="M120" s="264"/>
      <c r="N120" s="264"/>
      <c r="O120" s="266"/>
      <c r="P120" s="46"/>
    </row>
    <row r="121" spans="1:16" ht="14.45" customHeight="1" x14ac:dyDescent="0.25">
      <c r="A121" s="265"/>
      <c r="B121" s="264"/>
      <c r="C121" s="264"/>
      <c r="D121" s="264"/>
      <c r="E121" s="264"/>
      <c r="F121" s="264"/>
      <c r="G121" s="264"/>
      <c r="H121" s="264"/>
      <c r="I121" s="264"/>
      <c r="J121" s="264"/>
      <c r="K121" s="264"/>
      <c r="L121" s="264"/>
      <c r="M121" s="264"/>
      <c r="N121" s="264"/>
      <c r="O121" s="266"/>
      <c r="P121" s="46"/>
    </row>
    <row r="122" spans="1:16" ht="14.45" customHeight="1" x14ac:dyDescent="0.25">
      <c r="A122" s="265"/>
      <c r="B122" s="264"/>
      <c r="C122" s="264"/>
      <c r="D122" s="264"/>
      <c r="E122" s="264"/>
      <c r="F122" s="264"/>
      <c r="G122" s="264"/>
      <c r="H122" s="264"/>
      <c r="I122" s="264"/>
      <c r="J122" s="264"/>
      <c r="K122" s="264"/>
      <c r="L122" s="264"/>
      <c r="M122" s="264"/>
      <c r="N122" s="264"/>
      <c r="O122" s="266"/>
      <c r="P122" s="46"/>
    </row>
    <row r="123" spans="1:16" ht="14.45" customHeight="1" x14ac:dyDescent="0.25">
      <c r="A123" s="265"/>
      <c r="B123" s="264"/>
      <c r="C123" s="264"/>
      <c r="D123" s="264"/>
      <c r="E123" s="264"/>
      <c r="F123" s="264"/>
      <c r="G123" s="264"/>
      <c r="H123" s="264"/>
      <c r="I123" s="264"/>
      <c r="J123" s="264"/>
      <c r="K123" s="264"/>
      <c r="L123" s="264"/>
      <c r="M123" s="264"/>
      <c r="N123" s="264"/>
      <c r="O123" s="266"/>
      <c r="P123" s="46"/>
    </row>
    <row r="124" spans="1:16" ht="14.45" customHeight="1" x14ac:dyDescent="0.25">
      <c r="A124" s="265"/>
      <c r="B124" s="264"/>
      <c r="C124" s="264"/>
      <c r="D124" s="264"/>
      <c r="E124" s="264"/>
      <c r="F124" s="264"/>
      <c r="G124" s="264"/>
      <c r="H124" s="264"/>
      <c r="I124" s="264"/>
      <c r="J124" s="264"/>
      <c r="K124" s="264"/>
      <c r="L124" s="264"/>
      <c r="M124" s="264"/>
      <c r="N124" s="264"/>
      <c r="O124" s="266"/>
      <c r="P124" s="46"/>
    </row>
    <row r="125" spans="1:16" ht="14.45" customHeight="1" thickBot="1" x14ac:dyDescent="0.3">
      <c r="A125" s="267"/>
      <c r="B125" s="268"/>
      <c r="C125" s="268"/>
      <c r="D125" s="268"/>
      <c r="E125" s="268"/>
      <c r="F125" s="268"/>
      <c r="G125" s="268"/>
      <c r="H125" s="268" t="s">
        <v>120</v>
      </c>
      <c r="I125" s="268"/>
      <c r="J125" s="268"/>
      <c r="K125" s="268"/>
      <c r="L125" s="268"/>
      <c r="M125" s="268"/>
      <c r="N125" s="268"/>
      <c r="O125" s="269"/>
      <c r="P125" s="46"/>
    </row>
    <row r="126" spans="1:16" ht="15.75" x14ac:dyDescent="0.25">
      <c r="A126" s="230" t="str">
        <f>General!$A$4</f>
        <v>Spreadsheets for Environmental Footprint Analysis (SEFA) Version 3.0, November 2019</v>
      </c>
      <c r="B126" s="213"/>
      <c r="C126" s="213"/>
      <c r="D126" s="213"/>
      <c r="E126" s="213"/>
      <c r="F126" s="213"/>
      <c r="G126" s="213"/>
      <c r="H126" s="213"/>
      <c r="I126" s="213"/>
      <c r="J126" s="213"/>
      <c r="K126" s="213"/>
      <c r="L126" s="213"/>
      <c r="M126" s="213"/>
      <c r="N126" s="2"/>
      <c r="O126" s="47" t="e">
        <f ca="1">General!$A$3</f>
        <v>#REF!</v>
      </c>
      <c r="P126" s="46"/>
    </row>
    <row r="127" spans="1:16" x14ac:dyDescent="0.25">
      <c r="A127" s="213"/>
      <c r="B127" s="213"/>
      <c r="C127" s="213" t="s">
        <v>120</v>
      </c>
      <c r="D127" s="213"/>
      <c r="E127" s="213"/>
      <c r="F127" s="213"/>
      <c r="G127" s="213"/>
      <c r="H127" s="213"/>
      <c r="I127" s="213"/>
      <c r="J127" s="213"/>
      <c r="K127" s="213"/>
      <c r="L127" s="213"/>
      <c r="M127" s="213"/>
      <c r="N127" s="2"/>
      <c r="O127" s="47" t="e">
        <f ca="1">General!$A$6</f>
        <v>#REF!</v>
      </c>
      <c r="P127" s="46"/>
    </row>
    <row r="128" spans="1:16" x14ac:dyDescent="0.25">
      <c r="A128" s="213"/>
      <c r="B128" s="213" t="s">
        <v>120</v>
      </c>
      <c r="C128" s="213" t="s">
        <v>120</v>
      </c>
      <c r="D128" s="213"/>
      <c r="E128" s="213"/>
      <c r="F128" s="213"/>
      <c r="G128" s="213"/>
      <c r="H128" s="213"/>
      <c r="I128" s="213"/>
      <c r="J128" s="213"/>
      <c r="K128" s="213"/>
      <c r="L128" s="213"/>
      <c r="M128" s="213"/>
      <c r="N128" s="2"/>
      <c r="O128" s="47" t="e">
        <f ca="1">General!$C$16</f>
        <v>#REF!</v>
      </c>
      <c r="P128" s="46"/>
    </row>
    <row r="129" spans="1:16" ht="18.75" x14ac:dyDescent="0.3">
      <c r="A129" s="354" t="e">
        <f ca="1">CONCATENATE(O3," - Off-Site Footprint (Scope 3b)")</f>
        <v>#REF!</v>
      </c>
      <c r="B129" s="354"/>
      <c r="C129" s="354"/>
      <c r="D129" s="354"/>
      <c r="E129" s="354"/>
      <c r="F129" s="354"/>
      <c r="G129" s="354"/>
      <c r="H129" s="354"/>
      <c r="I129" s="354"/>
      <c r="J129" s="354"/>
      <c r="K129" s="354"/>
      <c r="L129" s="354"/>
      <c r="M129" s="354"/>
      <c r="N129" s="354"/>
      <c r="O129" s="354"/>
      <c r="P129" s="46"/>
    </row>
    <row r="130" spans="1:16" ht="15.75" thickBot="1" x14ac:dyDescent="0.3">
      <c r="A130" s="46"/>
      <c r="B130" s="46"/>
      <c r="C130" s="46"/>
      <c r="D130" s="46"/>
      <c r="E130" s="46"/>
      <c r="F130" s="46"/>
      <c r="G130" s="46"/>
      <c r="H130" s="46"/>
      <c r="I130" s="46"/>
      <c r="J130" s="46"/>
      <c r="K130" s="46"/>
      <c r="L130" s="46"/>
      <c r="M130" s="46"/>
      <c r="N130" s="46"/>
      <c r="O130" s="46"/>
      <c r="P130" s="46"/>
    </row>
    <row r="131" spans="1:16" ht="15.75" thickBot="1" x14ac:dyDescent="0.3">
      <c r="A131" s="349" t="s">
        <v>19</v>
      </c>
      <c r="B131" s="349" t="s">
        <v>0</v>
      </c>
      <c r="C131" s="349" t="s">
        <v>5</v>
      </c>
      <c r="D131" s="349" t="s">
        <v>6</v>
      </c>
      <c r="E131" s="349"/>
      <c r="F131" s="349" t="s">
        <v>7</v>
      </c>
      <c r="G131" s="349"/>
      <c r="H131" s="349" t="s">
        <v>8</v>
      </c>
      <c r="I131" s="349"/>
      <c r="J131" s="349" t="s">
        <v>9</v>
      </c>
      <c r="K131" s="349"/>
      <c r="L131" s="349" t="s">
        <v>10</v>
      </c>
      <c r="M131" s="349"/>
      <c r="N131" s="349" t="s">
        <v>11</v>
      </c>
      <c r="O131" s="349"/>
      <c r="P131" s="46"/>
    </row>
    <row r="132" spans="1:16" ht="15.75" thickBot="1" x14ac:dyDescent="0.3">
      <c r="A132" s="349"/>
      <c r="B132" s="349"/>
      <c r="C132" s="349"/>
      <c r="D132" s="143" t="s">
        <v>12</v>
      </c>
      <c r="E132" s="349" t="s">
        <v>13</v>
      </c>
      <c r="F132" s="143" t="s">
        <v>12</v>
      </c>
      <c r="G132" s="349" t="s">
        <v>119</v>
      </c>
      <c r="H132" s="143" t="s">
        <v>12</v>
      </c>
      <c r="I132" s="349" t="s">
        <v>14</v>
      </c>
      <c r="J132" s="143" t="s">
        <v>12</v>
      </c>
      <c r="K132" s="349" t="s">
        <v>14</v>
      </c>
      <c r="L132" s="143" t="s">
        <v>12</v>
      </c>
      <c r="M132" s="349" t="s">
        <v>14</v>
      </c>
      <c r="N132" s="143" t="s">
        <v>12</v>
      </c>
      <c r="O132" s="349" t="s">
        <v>14</v>
      </c>
      <c r="P132" s="46"/>
    </row>
    <row r="133" spans="1:16" ht="15.75" thickBot="1" x14ac:dyDescent="0.3">
      <c r="A133" s="349"/>
      <c r="B133" s="349"/>
      <c r="C133" s="349"/>
      <c r="D133" s="143" t="s">
        <v>15</v>
      </c>
      <c r="E133" s="349"/>
      <c r="F133" s="143" t="s">
        <v>15</v>
      </c>
      <c r="G133" s="349"/>
      <c r="H133" s="143" t="s">
        <v>15</v>
      </c>
      <c r="I133" s="349"/>
      <c r="J133" s="143" t="s">
        <v>15</v>
      </c>
      <c r="K133" s="349"/>
      <c r="L133" s="143" t="s">
        <v>15</v>
      </c>
      <c r="M133" s="349"/>
      <c r="N133" s="143" t="s">
        <v>15</v>
      </c>
      <c r="O133" s="349"/>
      <c r="P133" s="46"/>
    </row>
    <row r="134" spans="1:16" ht="15.75" thickBot="1" x14ac:dyDescent="0.3">
      <c r="A134" s="54"/>
      <c r="B134" s="135"/>
      <c r="C134" s="135"/>
      <c r="D134" s="135"/>
      <c r="E134" s="135"/>
      <c r="F134" s="135"/>
      <c r="G134" s="135"/>
      <c r="H134" s="135"/>
      <c r="I134" s="135"/>
      <c r="J134" s="135"/>
      <c r="K134" s="135"/>
      <c r="L134" s="135"/>
      <c r="M134" s="135"/>
      <c r="N134" s="135"/>
      <c r="O134" s="135"/>
      <c r="P134" s="46"/>
    </row>
    <row r="135" spans="1:16" ht="15.75" thickBot="1" x14ac:dyDescent="0.3">
      <c r="A135" s="53" t="s">
        <v>27</v>
      </c>
      <c r="B135" s="55"/>
      <c r="C135" s="52"/>
      <c r="D135" s="135"/>
      <c r="E135" s="52"/>
      <c r="F135" s="135"/>
      <c r="G135" s="52"/>
      <c r="H135" s="135"/>
      <c r="I135" s="52"/>
      <c r="J135" s="135"/>
      <c r="K135" s="52"/>
      <c r="L135" s="135"/>
      <c r="M135" s="52"/>
      <c r="N135" s="135"/>
      <c r="O135" s="52"/>
      <c r="P135" s="46"/>
    </row>
    <row r="136" spans="1:16" ht="15.75" thickBot="1" x14ac:dyDescent="0.3">
      <c r="A136" s="54" t="s">
        <v>247</v>
      </c>
      <c r="B136" s="55" t="s">
        <v>61</v>
      </c>
      <c r="C136" s="56" t="str">
        <f ca="1">IFERROR('transfer 3'!S91,"")</f>
        <v/>
      </c>
      <c r="D136" s="135">
        <f>'Default Conversions'!D31</f>
        <v>6.3299999999999995E-2</v>
      </c>
      <c r="E136" s="52" t="str">
        <f t="shared" ref="E136:E154" ca="1" si="85">IFERROR(D136*$C136,"")</f>
        <v/>
      </c>
      <c r="F136" s="135">
        <f>'Default Conversions'!F31</f>
        <v>9.15</v>
      </c>
      <c r="G136" s="52" t="str">
        <f t="shared" ref="G136:G154" ca="1" si="86">IFERROR(F136*$C136,"")</f>
        <v/>
      </c>
      <c r="H136" s="135">
        <f>'Default Conversions'!H31</f>
        <v>1.4800000000000001E-2</v>
      </c>
      <c r="I136" s="52" t="str">
        <f t="shared" ref="I136:I154" ca="1" si="87">IFERROR(H136*$C136,"")</f>
        <v/>
      </c>
      <c r="J136" s="135">
        <f>'Default Conversions'!J31</f>
        <v>2.8299999999999999E-2</v>
      </c>
      <c r="K136" s="52" t="str">
        <f t="shared" ref="K136:K154" ca="1" si="88">IFERROR(J136*$C136,"")</f>
        <v/>
      </c>
      <c r="L136" s="135">
        <f>'Default Conversions'!L31</f>
        <v>8.8000000000000005E-3</v>
      </c>
      <c r="M136" s="52" t="str">
        <f t="shared" ref="M136:M154" ca="1" si="89">IFERROR(L136*$C136,"")</f>
        <v/>
      </c>
      <c r="N136" s="135">
        <f>'Default Conversions'!N31</f>
        <v>1.0200000000000001E-3</v>
      </c>
      <c r="O136" s="52" t="str">
        <f t="shared" ref="O136:O154" ca="1" si="90">IFERROR(N136*$C136,"")</f>
        <v/>
      </c>
      <c r="P136" s="46"/>
    </row>
    <row r="137" spans="1:16" ht="15.75" thickBot="1" x14ac:dyDescent="0.3">
      <c r="A137" s="54" t="s">
        <v>248</v>
      </c>
      <c r="B137" s="55" t="s">
        <v>61</v>
      </c>
      <c r="C137" s="56" t="str">
        <f ca="1">IFERROR('transfer 3'!S92,"")</f>
        <v/>
      </c>
      <c r="D137" s="135">
        <f>'Default Conversions'!D32</f>
        <v>4.1200000000000001E-2</v>
      </c>
      <c r="E137" s="52" t="str">
        <f t="shared" ca="1" si="85"/>
        <v/>
      </c>
      <c r="F137" s="135">
        <f>'Default Conversions'!F32</f>
        <v>0.85</v>
      </c>
      <c r="G137" s="52" t="str">
        <f t="shared" ca="1" si="86"/>
        <v/>
      </c>
      <c r="H137" s="135">
        <f>'Default Conversions'!H32</f>
        <v>2.7100000000000002E-3</v>
      </c>
      <c r="I137" s="52" t="str">
        <f t="shared" ca="1" si="87"/>
        <v/>
      </c>
      <c r="J137" s="135">
        <f>'Default Conversions'!J32</f>
        <v>7.9799999999999992E-3</v>
      </c>
      <c r="K137" s="52" t="str">
        <f t="shared" ca="1" si="88"/>
        <v/>
      </c>
      <c r="L137" s="135">
        <f>'Default Conversions'!L32</f>
        <v>7.6599999999999997E-4</v>
      </c>
      <c r="M137" s="52" t="str">
        <f t="shared" ca="1" si="89"/>
        <v/>
      </c>
      <c r="N137" s="135">
        <f>'Default Conversions'!N32</f>
        <v>1.07E-3</v>
      </c>
      <c r="O137" s="52" t="str">
        <f t="shared" ca="1" si="90"/>
        <v/>
      </c>
      <c r="P137" s="46"/>
    </row>
    <row r="138" spans="1:16" ht="15.75" thickBot="1" x14ac:dyDescent="0.3">
      <c r="A138" s="54" t="s">
        <v>249</v>
      </c>
      <c r="B138" s="55" t="s">
        <v>61</v>
      </c>
      <c r="C138" s="56" t="str">
        <f ca="1">IFERROR('transfer 3'!S93,"")</f>
        <v/>
      </c>
      <c r="D138" s="135">
        <f>'Default Conversions'!D33</f>
        <v>0.5</v>
      </c>
      <c r="E138" s="52" t="str">
        <f t="shared" ca="1" si="85"/>
        <v/>
      </c>
      <c r="F138" s="135">
        <f>'Default Conversions'!F33</f>
        <v>8.58</v>
      </c>
      <c r="G138" s="52" t="str">
        <f t="shared" ca="1" si="86"/>
        <v/>
      </c>
      <c r="H138" s="135">
        <f>'Default Conversions'!H33</f>
        <v>2.9899999999999999E-2</v>
      </c>
      <c r="I138" s="52" t="str">
        <f t="shared" ca="1" si="87"/>
        <v/>
      </c>
      <c r="J138" s="135">
        <f>'Default Conversions'!J33</f>
        <v>9.69E-2</v>
      </c>
      <c r="K138" s="52" t="str">
        <f t="shared" ca="1" si="88"/>
        <v/>
      </c>
      <c r="L138" s="135">
        <f>'Default Conversions'!L33</f>
        <v>9.1000000000000004E-3</v>
      </c>
      <c r="M138" s="52" t="str">
        <f t="shared" ca="1" si="89"/>
        <v/>
      </c>
      <c r="N138" s="135">
        <f>'Default Conversions'!N33</f>
        <v>1.3299999999999999E-2</v>
      </c>
      <c r="O138" s="52" t="str">
        <f t="shared" ca="1" si="90"/>
        <v/>
      </c>
      <c r="P138" s="46"/>
    </row>
    <row r="139" spans="1:16" ht="15.75" thickBot="1" x14ac:dyDescent="0.3">
      <c r="A139" s="54" t="s">
        <v>250</v>
      </c>
      <c r="B139" s="55" t="s">
        <v>61</v>
      </c>
      <c r="C139" s="56" t="str">
        <f ca="1">IFERROR('transfer 3'!S94,"")</f>
        <v/>
      </c>
      <c r="D139" s="135">
        <f>'Default Conversions'!D34</f>
        <v>3.1800000000000002E-2</v>
      </c>
      <c r="E139" s="52" t="str">
        <f t="shared" ca="1" si="85"/>
        <v/>
      </c>
      <c r="F139" s="135">
        <f>'Default Conversions'!F34</f>
        <v>-1.9900000000000001E-2</v>
      </c>
      <c r="G139" s="52" t="str">
        <f t="shared" ca="1" si="86"/>
        <v/>
      </c>
      <c r="H139" s="135">
        <f>'Default Conversions'!H34</f>
        <v>4.2500000000000003E-3</v>
      </c>
      <c r="I139" s="52" t="str">
        <f t="shared" ca="1" si="87"/>
        <v/>
      </c>
      <c r="J139" s="135">
        <f>'Default Conversions'!J34</f>
        <v>3.0300000000000001E-3</v>
      </c>
      <c r="K139" s="52" t="str">
        <f t="shared" ca="1" si="88"/>
        <v/>
      </c>
      <c r="L139" s="135">
        <f>'Default Conversions'!L34</f>
        <v>4.6900000000000002E-4</v>
      </c>
      <c r="M139" s="52" t="str">
        <f t="shared" ca="1" si="89"/>
        <v/>
      </c>
      <c r="N139" s="135">
        <f>'Default Conversions'!N34</f>
        <v>8.4599999999999996E-5</v>
      </c>
      <c r="O139" s="52" t="str">
        <f t="shared" ca="1" si="90"/>
        <v/>
      </c>
      <c r="P139" s="46"/>
    </row>
    <row r="140" spans="1:16" ht="15.75" thickBot="1" x14ac:dyDescent="0.3">
      <c r="A140" s="54" t="s">
        <v>251</v>
      </c>
      <c r="B140" s="55" t="s">
        <v>61</v>
      </c>
      <c r="C140" s="56" t="str">
        <f ca="1">IFERROR('transfer 3'!S95,"")</f>
        <v/>
      </c>
      <c r="D140" s="135">
        <f>'Default Conversions'!D35</f>
        <v>3.2399999999999998E-2</v>
      </c>
      <c r="E140" s="52" t="str">
        <f t="shared" ca="1" si="85"/>
        <v/>
      </c>
      <c r="F140" s="135">
        <f>'Default Conversions'!F35</f>
        <v>5.91E-2</v>
      </c>
      <c r="G140" s="52" t="str">
        <f t="shared" ca="1" si="86"/>
        <v/>
      </c>
      <c r="H140" s="135">
        <f>'Default Conversions'!H35</f>
        <v>4.3099999999999996E-3</v>
      </c>
      <c r="I140" s="52" t="str">
        <f t="shared" ca="1" si="87"/>
        <v/>
      </c>
      <c r="J140" s="135">
        <f>'Default Conversions'!J35</f>
        <v>3.0999999999999999E-3</v>
      </c>
      <c r="K140" s="52" t="str">
        <f t="shared" ca="1" si="88"/>
        <v/>
      </c>
      <c r="L140" s="135">
        <f>'Default Conversions'!L35</f>
        <v>4.7199999999999998E-4</v>
      </c>
      <c r="M140" s="52" t="str">
        <f t="shared" ca="1" si="89"/>
        <v/>
      </c>
      <c r="N140" s="135">
        <f>'Default Conversions'!N35</f>
        <v>8.7000000000000001E-5</v>
      </c>
      <c r="O140" s="52" t="str">
        <f t="shared" ca="1" si="90"/>
        <v/>
      </c>
      <c r="P140" s="46"/>
    </row>
    <row r="141" spans="1:16" ht="15.75" thickBot="1" x14ac:dyDescent="0.3">
      <c r="A141" s="54" t="s">
        <v>252</v>
      </c>
      <c r="B141" s="55" t="s">
        <v>61</v>
      </c>
      <c r="C141" s="56" t="str">
        <f ca="1">IFERROR('transfer 3'!S96,"")</f>
        <v/>
      </c>
      <c r="D141" s="135">
        <f>'Default Conversions'!D36</f>
        <v>2.0500000000000001E-2</v>
      </c>
      <c r="E141" s="52" t="str">
        <f t="shared" ca="1" si="85"/>
        <v/>
      </c>
      <c r="F141" s="135">
        <f>'Default Conversions'!F36</f>
        <v>1.25</v>
      </c>
      <c r="G141" s="52" t="str">
        <f t="shared" ca="1" si="86"/>
        <v/>
      </c>
      <c r="H141" s="135">
        <f>'Default Conversions'!H36</f>
        <v>1.99E-3</v>
      </c>
      <c r="I141" s="52" t="str">
        <f t="shared" ca="1" si="87"/>
        <v/>
      </c>
      <c r="J141" s="135">
        <f>'Default Conversions'!J36</f>
        <v>2.14E-3</v>
      </c>
      <c r="K141" s="52" t="str">
        <f t="shared" ca="1" si="88"/>
        <v/>
      </c>
      <c r="L141" s="135">
        <f>'Default Conversions'!L36</f>
        <v>2.7700000000000001E-4</v>
      </c>
      <c r="M141" s="52" t="str">
        <f t="shared" ca="1" si="89"/>
        <v/>
      </c>
      <c r="N141" s="135">
        <f>'Default Conversions'!N36</f>
        <v>5.8900000000000002E-5</v>
      </c>
      <c r="O141" s="52" t="str">
        <f t="shared" ca="1" si="90"/>
        <v/>
      </c>
      <c r="P141" s="46"/>
    </row>
    <row r="142" spans="1:16" ht="15.75" thickBot="1" x14ac:dyDescent="0.3">
      <c r="A142" s="54" t="s">
        <v>255</v>
      </c>
      <c r="B142" s="55" t="s">
        <v>61</v>
      </c>
      <c r="C142" s="56" t="str">
        <f ca="1">IFERROR('transfer 3'!S97,"")</f>
        <v/>
      </c>
      <c r="D142" s="135">
        <f>'Default Conversions'!D37</f>
        <v>2.48E-5</v>
      </c>
      <c r="E142" s="52" t="str">
        <f t="shared" ca="1" si="85"/>
        <v/>
      </c>
      <c r="F142" s="135">
        <f>'Default Conversions'!F37</f>
        <v>2.3999999999999998E-3</v>
      </c>
      <c r="G142" s="52" t="str">
        <f t="shared" ca="1" si="86"/>
        <v/>
      </c>
      <c r="H142" s="135">
        <f>'Default Conversions'!H37</f>
        <v>1.8E-5</v>
      </c>
      <c r="I142" s="52" t="str">
        <f t="shared" ca="1" si="87"/>
        <v/>
      </c>
      <c r="J142" s="135">
        <f>'Default Conversions'!J37</f>
        <v>4.5199999999999999E-6</v>
      </c>
      <c r="K142" s="52" t="str">
        <f t="shared" ca="1" si="88"/>
        <v/>
      </c>
      <c r="L142" s="135">
        <f>'Default Conversions'!L37</f>
        <v>2.61E-6</v>
      </c>
      <c r="M142" s="52" t="str">
        <f t="shared" ca="1" si="89"/>
        <v/>
      </c>
      <c r="N142" s="135">
        <f>'Default Conversions'!N37</f>
        <v>3.0800000000000001E-7</v>
      </c>
      <c r="O142" s="52" t="str">
        <f t="shared" ca="1" si="90"/>
        <v/>
      </c>
      <c r="P142" s="46"/>
    </row>
    <row r="143" spans="1:16" ht="15.75" thickBot="1" x14ac:dyDescent="0.3">
      <c r="A143" s="54" t="s">
        <v>29</v>
      </c>
      <c r="B143" s="55" t="s">
        <v>61</v>
      </c>
      <c r="C143" s="56" t="str">
        <f ca="1">IFERROR('transfer 3'!S98,"")</f>
        <v/>
      </c>
      <c r="D143" s="135">
        <f>'Default Conversions'!D38</f>
        <v>2.8E-5</v>
      </c>
      <c r="E143" s="52" t="str">
        <f t="shared" ca="1" si="85"/>
        <v/>
      </c>
      <c r="F143" s="135">
        <f>'Default Conversions'!F38</f>
        <v>3.3500000000000001E-3</v>
      </c>
      <c r="G143" s="52" t="str">
        <f t="shared" ca="1" si="86"/>
        <v/>
      </c>
      <c r="H143" s="135">
        <f>'Default Conversions'!H38</f>
        <v>1.6500000000000001E-5</v>
      </c>
      <c r="I143" s="52" t="str">
        <f t="shared" ca="1" si="87"/>
        <v/>
      </c>
      <c r="J143" s="135">
        <f>'Default Conversions'!J38</f>
        <v>1.4999999999999999E-5</v>
      </c>
      <c r="K143" s="52" t="str">
        <f t="shared" ca="1" si="88"/>
        <v/>
      </c>
      <c r="L143" s="135">
        <f>'Default Conversions'!L38</f>
        <v>1.9999999999999999E-6</v>
      </c>
      <c r="M143" s="52" t="str">
        <f t="shared" ca="1" si="89"/>
        <v/>
      </c>
      <c r="N143" s="135">
        <f>'Default Conversions'!N38</f>
        <v>2.0499999999999999E-10</v>
      </c>
      <c r="O143" s="52" t="str">
        <f t="shared" ca="1" si="90"/>
        <v/>
      </c>
      <c r="P143" s="46"/>
    </row>
    <row r="144" spans="1:16" ht="15.75" thickBot="1" x14ac:dyDescent="0.3">
      <c r="A144" s="54" t="s">
        <v>30</v>
      </c>
      <c r="B144" s="55" t="s">
        <v>61</v>
      </c>
      <c r="C144" s="56" t="str">
        <f ca="1">IFERROR('transfer 3'!S99,"")</f>
        <v/>
      </c>
      <c r="D144" s="135">
        <f>'Default Conversions'!D39</f>
        <v>3.32E-2</v>
      </c>
      <c r="E144" s="52" t="str">
        <f t="shared" ca="1" si="85"/>
        <v/>
      </c>
      <c r="F144" s="135">
        <f>'Default Conversions'!F39</f>
        <v>1.94</v>
      </c>
      <c r="G144" s="52" t="str">
        <f t="shared" ca="1" si="86"/>
        <v/>
      </c>
      <c r="H144" s="135">
        <f>'Default Conversions'!H39</f>
        <v>3.2499999999999999E-3</v>
      </c>
      <c r="I144" s="52" t="str">
        <f t="shared" ca="1" si="87"/>
        <v/>
      </c>
      <c r="J144" s="135">
        <f>'Default Conversions'!J39</f>
        <v>4.0899999999999999E-3</v>
      </c>
      <c r="K144" s="52" t="str">
        <f t="shared" ca="1" si="88"/>
        <v/>
      </c>
      <c r="L144" s="135">
        <f>'Default Conversions'!L39</f>
        <v>4.3899999999999999E-4</v>
      </c>
      <c r="M144" s="52" t="str">
        <f t="shared" ca="1" si="89"/>
        <v/>
      </c>
      <c r="N144" s="135">
        <f>'Default Conversions'!N39</f>
        <v>6.41E-5</v>
      </c>
      <c r="O144" s="52" t="str">
        <f t="shared" ca="1" si="90"/>
        <v/>
      </c>
      <c r="P144" s="46"/>
    </row>
    <row r="145" spans="1:16" ht="15.75" thickBot="1" x14ac:dyDescent="0.3">
      <c r="A145" s="54" t="s">
        <v>31</v>
      </c>
      <c r="B145" s="55" t="s">
        <v>32</v>
      </c>
      <c r="C145" s="56" t="str">
        <f ca="1">IFERROR('transfer 3'!S100,"")</f>
        <v/>
      </c>
      <c r="D145" s="135">
        <f>'Default Conversions'!D40</f>
        <v>3.3600000000000005E-2</v>
      </c>
      <c r="E145" s="52" t="str">
        <f t="shared" ca="1" si="85"/>
        <v/>
      </c>
      <c r="F145" s="135">
        <f>'Default Conversions'!F40</f>
        <v>4.47</v>
      </c>
      <c r="G145" s="52" t="str">
        <f t="shared" ca="1" si="86"/>
        <v/>
      </c>
      <c r="H145" s="135">
        <f>'Default Conversions'!H40</f>
        <v>1.4999999999999999E-2</v>
      </c>
      <c r="I145" s="52" t="str">
        <f t="shared" ca="1" si="87"/>
        <v/>
      </c>
      <c r="J145" s="135">
        <f>'Default Conversions'!J40</f>
        <v>3.2000000000000001E-2</v>
      </c>
      <c r="K145" s="52" t="str">
        <f t="shared" ca="1" si="88"/>
        <v/>
      </c>
      <c r="L145" s="135">
        <f>'Default Conversions'!L40</f>
        <v>6.3000000000000003E-4</v>
      </c>
      <c r="M145" s="52" t="str">
        <f t="shared" ca="1" si="89"/>
        <v/>
      </c>
      <c r="N145" s="135">
        <f>'Default Conversions'!N40</f>
        <v>2.9000000000000002E-6</v>
      </c>
      <c r="O145" s="52" t="str">
        <f t="shared" ca="1" si="90"/>
        <v/>
      </c>
      <c r="P145" s="46"/>
    </row>
    <row r="146" spans="1:16" ht="15.75" thickBot="1" x14ac:dyDescent="0.3">
      <c r="A146" s="54" t="s">
        <v>33</v>
      </c>
      <c r="B146" s="55" t="s">
        <v>61</v>
      </c>
      <c r="C146" s="56" t="str">
        <f ca="1">IFERROR('transfer 3'!S101,"")</f>
        <v/>
      </c>
      <c r="D146" s="135">
        <f>'Default Conversions'!D41</f>
        <v>2.6200000000000001E-2</v>
      </c>
      <c r="E146" s="52" t="str">
        <f t="shared" ca="1" si="85"/>
        <v/>
      </c>
      <c r="F146" s="135">
        <f>'Default Conversions'!F41</f>
        <v>2.02</v>
      </c>
      <c r="G146" s="52" t="str">
        <f t="shared" ca="1" si="86"/>
        <v/>
      </c>
      <c r="H146" s="135">
        <f>'Default Conversions'!H41</f>
        <v>4.0000000000000001E-3</v>
      </c>
      <c r="I146" s="52" t="str">
        <f t="shared" ca="1" si="87"/>
        <v/>
      </c>
      <c r="J146" s="135">
        <f>'Default Conversions'!J41</f>
        <v>2.7400000000000002E-3</v>
      </c>
      <c r="K146" s="52" t="str">
        <f t="shared" ca="1" si="88"/>
        <v/>
      </c>
      <c r="L146" s="135">
        <f>'Default Conversions'!L41</f>
        <v>3.7200000000000004E-4</v>
      </c>
      <c r="M146" s="52" t="str">
        <f t="shared" ca="1" si="89"/>
        <v/>
      </c>
      <c r="N146" s="135">
        <f>'Default Conversions'!N41</f>
        <v>3.7500000000000001E-4</v>
      </c>
      <c r="O146" s="52" t="str">
        <f t="shared" ca="1" si="90"/>
        <v/>
      </c>
      <c r="P146" s="46"/>
    </row>
    <row r="147" spans="1:16" ht="15.75" thickBot="1" x14ac:dyDescent="0.3">
      <c r="A147" s="54" t="s">
        <v>332</v>
      </c>
      <c r="B147" s="55" t="s">
        <v>61</v>
      </c>
      <c r="C147" s="56" t="str">
        <f ca="1">IFERROR('transfer 3'!S102,"")</f>
        <v/>
      </c>
      <c r="D147" s="135">
        <f>'Default Conversions'!D42</f>
        <v>1.3899999999999999E-2</v>
      </c>
      <c r="E147" s="52" t="str">
        <f t="shared" ca="1" si="85"/>
        <v/>
      </c>
      <c r="F147" s="135">
        <f>'Default Conversions'!F42</f>
        <v>1.34</v>
      </c>
      <c r="G147" s="52" t="str">
        <f t="shared" ca="1" si="86"/>
        <v/>
      </c>
      <c r="H147" s="135">
        <f>'Default Conversions'!H42</f>
        <v>6.5399999999999998E-3</v>
      </c>
      <c r="I147" s="52" t="str">
        <f t="shared" ca="1" si="87"/>
        <v/>
      </c>
      <c r="J147" s="135">
        <f>'Default Conversions'!J42</f>
        <v>1.0400000000000001E-2</v>
      </c>
      <c r="K147" s="52" t="str">
        <f t="shared" ca="1" si="88"/>
        <v/>
      </c>
      <c r="L147" s="135">
        <f>'Default Conversions'!L42</f>
        <v>3.7799999999999999E-3</v>
      </c>
      <c r="M147" s="52" t="str">
        <f t="shared" ca="1" si="89"/>
        <v/>
      </c>
      <c r="N147" s="135">
        <f>'Default Conversions'!N42</f>
        <v>9.6999999999999994E-4</v>
      </c>
      <c r="O147" s="52" t="str">
        <f t="shared" ca="1" si="90"/>
        <v/>
      </c>
      <c r="P147" s="46"/>
    </row>
    <row r="148" spans="1:16" ht="15.75" thickBot="1" x14ac:dyDescent="0.3">
      <c r="A148" s="54" t="s">
        <v>262</v>
      </c>
      <c r="B148" s="55" t="s">
        <v>264</v>
      </c>
      <c r="C148" s="56" t="str">
        <f ca="1">IFERROR('transfer 3'!S103,"")</f>
        <v/>
      </c>
      <c r="D148" s="135">
        <f>'Default Conversions'!D43</f>
        <v>0.217</v>
      </c>
      <c r="E148" s="52" t="str">
        <f t="shared" ca="1" si="85"/>
        <v/>
      </c>
      <c r="F148" s="135">
        <f>'Default Conversions'!F43</f>
        <v>19.5</v>
      </c>
      <c r="G148" s="52" t="str">
        <f t="shared" ca="1" si="86"/>
        <v/>
      </c>
      <c r="H148" s="135">
        <f>'Default Conversions'!H43</f>
        <v>9.7500000000000003E-2</v>
      </c>
      <c r="I148" s="52" t="str">
        <f t="shared" ca="1" si="87"/>
        <v/>
      </c>
      <c r="J148" s="135">
        <f>'Default Conversions'!J43</f>
        <v>0.154</v>
      </c>
      <c r="K148" s="52" t="str">
        <f t="shared" ca="1" si="88"/>
        <v/>
      </c>
      <c r="L148" s="135">
        <f>'Default Conversions'!L43</f>
        <v>5.7000000000000002E-2</v>
      </c>
      <c r="M148" s="52" t="str">
        <f t="shared" ca="1" si="89"/>
        <v/>
      </c>
      <c r="N148" s="135">
        <f>'Default Conversions'!N43</f>
        <v>1.41E-2</v>
      </c>
      <c r="O148" s="52" t="str">
        <f t="shared" ca="1" si="90"/>
        <v/>
      </c>
      <c r="P148" s="46"/>
    </row>
    <row r="149" spans="1:16" ht="15.75" thickBot="1" x14ac:dyDescent="0.3">
      <c r="A149" s="54" t="s">
        <v>263</v>
      </c>
      <c r="B149" s="55" t="s">
        <v>61</v>
      </c>
      <c r="C149" s="56" t="str">
        <f ca="1">IFERROR('transfer 3'!S104,"")</f>
        <v/>
      </c>
      <c r="D149" s="135">
        <f>'Default Conversions'!D44</f>
        <v>2.48E-5</v>
      </c>
      <c r="E149" s="52" t="str">
        <f t="shared" ca="1" si="85"/>
        <v/>
      </c>
      <c r="F149" s="135">
        <f>'Default Conversions'!F44</f>
        <v>2.3999999999999998E-3</v>
      </c>
      <c r="G149" s="52" t="str">
        <f t="shared" ca="1" si="86"/>
        <v/>
      </c>
      <c r="H149" s="135">
        <f>'Default Conversions'!H44</f>
        <v>1.8E-5</v>
      </c>
      <c r="I149" s="52" t="str">
        <f t="shared" ca="1" si="87"/>
        <v/>
      </c>
      <c r="J149" s="135">
        <f>'Default Conversions'!J44</f>
        <v>4.5199999999999999E-6</v>
      </c>
      <c r="K149" s="52" t="str">
        <f t="shared" ca="1" si="88"/>
        <v/>
      </c>
      <c r="L149" s="135">
        <f>'Default Conversions'!L44</f>
        <v>2.61E-6</v>
      </c>
      <c r="M149" s="52" t="str">
        <f t="shared" ca="1" si="89"/>
        <v/>
      </c>
      <c r="N149" s="135">
        <f>'Default Conversions'!N44</f>
        <v>3.0800000000000001E-7</v>
      </c>
      <c r="O149" s="52" t="str">
        <f t="shared" ca="1" si="90"/>
        <v/>
      </c>
      <c r="P149" s="46"/>
    </row>
    <row r="150" spans="1:16" ht="15.75" thickBot="1" x14ac:dyDescent="0.3">
      <c r="A150" s="54" t="s">
        <v>266</v>
      </c>
      <c r="B150" s="55" t="s">
        <v>61</v>
      </c>
      <c r="C150" s="56" t="str">
        <f ca="1">IFERROR('transfer 3'!S105,"")</f>
        <v/>
      </c>
      <c r="D150" s="135">
        <f>'Default Conversions'!D45</f>
        <v>2.48E-5</v>
      </c>
      <c r="E150" s="52" t="str">
        <f t="shared" ca="1" si="85"/>
        <v/>
      </c>
      <c r="F150" s="135">
        <f>'Default Conversions'!F45</f>
        <v>2.3999999999999998E-3</v>
      </c>
      <c r="G150" s="52" t="str">
        <f t="shared" ca="1" si="86"/>
        <v/>
      </c>
      <c r="H150" s="135">
        <f>'Default Conversions'!H45</f>
        <v>1.8E-5</v>
      </c>
      <c r="I150" s="52" t="str">
        <f t="shared" ca="1" si="87"/>
        <v/>
      </c>
      <c r="J150" s="135">
        <f>'Default Conversions'!J45</f>
        <v>4.5199999999999999E-6</v>
      </c>
      <c r="K150" s="52" t="str">
        <f t="shared" ca="1" si="88"/>
        <v/>
      </c>
      <c r="L150" s="135">
        <f>'Default Conversions'!L45</f>
        <v>2.61E-6</v>
      </c>
      <c r="M150" s="52" t="str">
        <f t="shared" ca="1" si="89"/>
        <v/>
      </c>
      <c r="N150" s="135">
        <f>'Default Conversions'!N45</f>
        <v>3.0800000000000001E-7</v>
      </c>
      <c r="O150" s="52" t="str">
        <f t="shared" ca="1" si="90"/>
        <v/>
      </c>
      <c r="P150" s="46"/>
    </row>
    <row r="151" spans="1:16" ht="15.75" thickBot="1" x14ac:dyDescent="0.3">
      <c r="A151" s="54" t="s">
        <v>34</v>
      </c>
      <c r="B151" s="55" t="s">
        <v>61</v>
      </c>
      <c r="C151" s="56" t="str">
        <f ca="1">IFERROR('transfer 3'!S106,"")</f>
        <v/>
      </c>
      <c r="D151" s="135">
        <f>'Default Conversions'!D46</f>
        <v>1.1599999999999999E-2</v>
      </c>
      <c r="E151" s="52" t="str">
        <f t="shared" ca="1" si="85"/>
        <v/>
      </c>
      <c r="F151" s="135">
        <f>'Default Conversions'!F46</f>
        <v>3.4</v>
      </c>
      <c r="G151" s="52" t="str">
        <f t="shared" ca="1" si="86"/>
        <v/>
      </c>
      <c r="H151" s="135">
        <f>'Default Conversions'!H46</f>
        <v>7.4999999999999997E-3</v>
      </c>
      <c r="I151" s="52" t="str">
        <f t="shared" ca="1" si="87"/>
        <v/>
      </c>
      <c r="J151" s="135">
        <f>'Default Conversions'!J46</f>
        <v>1.2E-2</v>
      </c>
      <c r="K151" s="52" t="str">
        <f t="shared" ca="1" si="88"/>
        <v/>
      </c>
      <c r="L151" s="135">
        <f>'Default Conversions'!L46</f>
        <v>4.4000000000000003E-3</v>
      </c>
      <c r="M151" s="52" t="str">
        <f t="shared" ca="1" si="89"/>
        <v/>
      </c>
      <c r="N151" s="135">
        <f>'Default Conversions'!N46</f>
        <v>1.44E-4</v>
      </c>
      <c r="O151" s="52" t="str">
        <f t="shared" ca="1" si="90"/>
        <v/>
      </c>
      <c r="P151" s="46"/>
    </row>
    <row r="152" spans="1:16" ht="15.75" thickBot="1" x14ac:dyDescent="0.3">
      <c r="A152" s="54" t="s">
        <v>35</v>
      </c>
      <c r="B152" s="55" t="s">
        <v>61</v>
      </c>
      <c r="C152" s="56" t="str">
        <f ca="1">IFERROR('transfer 3'!S107,"")</f>
        <v/>
      </c>
      <c r="D152" s="135">
        <f>'Default Conversions'!D47</f>
        <v>4.4000000000000003E-3</v>
      </c>
      <c r="E152" s="52" t="str">
        <f t="shared" ca="1" si="85"/>
        <v/>
      </c>
      <c r="F152" s="135">
        <f>'Default Conversions'!F47</f>
        <v>1.1000000000000001</v>
      </c>
      <c r="G152" s="52" t="str">
        <f t="shared" ca="1" si="86"/>
        <v/>
      </c>
      <c r="H152" s="135">
        <f>'Default Conversions'!H47</f>
        <v>1.4E-3</v>
      </c>
      <c r="I152" s="52" t="str">
        <f t="shared" ca="1" si="87"/>
        <v/>
      </c>
      <c r="J152" s="135">
        <f>'Default Conversions'!J47</f>
        <v>1.6999999999999999E-3</v>
      </c>
      <c r="K152" s="52" t="str">
        <f t="shared" ca="1" si="88"/>
        <v/>
      </c>
      <c r="L152" s="135">
        <f>'Default Conversions'!L47</f>
        <v>5.5999999999999995E-4</v>
      </c>
      <c r="M152" s="52" t="str">
        <f t="shared" ca="1" si="89"/>
        <v/>
      </c>
      <c r="N152" s="135">
        <f>'Default Conversions'!N47</f>
        <v>6.7000000000000002E-5</v>
      </c>
      <c r="O152" s="52" t="str">
        <f t="shared" ca="1" si="90"/>
        <v/>
      </c>
      <c r="P152" s="46"/>
    </row>
    <row r="153" spans="1:16" ht="15.75" thickBot="1" x14ac:dyDescent="0.3">
      <c r="A153" s="54" t="s">
        <v>36</v>
      </c>
      <c r="B153" s="55" t="s">
        <v>61</v>
      </c>
      <c r="C153" s="56" t="str">
        <f ca="1">IFERROR('transfer 3'!S108,"")</f>
        <v/>
      </c>
      <c r="D153" s="135">
        <f>'Default Conversions'!D48</f>
        <v>1.8850000000000002E-2</v>
      </c>
      <c r="E153" s="52" t="str">
        <f t="shared" ca="1" si="85"/>
        <v/>
      </c>
      <c r="F153" s="135">
        <f>'Default Conversions'!F48</f>
        <v>2.1149999999999998</v>
      </c>
      <c r="G153" s="52" t="str">
        <f t="shared" ca="1" si="86"/>
        <v/>
      </c>
      <c r="H153" s="135">
        <f>'Default Conversions'!H48</f>
        <v>4.0374999999999994E-3</v>
      </c>
      <c r="I153" s="52" t="str">
        <f t="shared" ca="1" si="87"/>
        <v/>
      </c>
      <c r="J153" s="135">
        <f>'Default Conversions'!J48</f>
        <v>5.1324999999999999E-3</v>
      </c>
      <c r="K153" s="52" t="str">
        <f t="shared" ca="1" si="88"/>
        <v/>
      </c>
      <c r="L153" s="135">
        <f>'Default Conversions'!L48</f>
        <v>1.44275E-3</v>
      </c>
      <c r="M153" s="52" t="str">
        <f t="shared" ca="1" si="89"/>
        <v/>
      </c>
      <c r="N153" s="135">
        <f>'Default Conversions'!N48</f>
        <v>1.6252500000000001E-4</v>
      </c>
      <c r="O153" s="52" t="str">
        <f t="shared" ca="1" si="90"/>
        <v/>
      </c>
      <c r="P153" s="46"/>
    </row>
    <row r="154" spans="1:16" ht="15.75" thickBot="1" x14ac:dyDescent="0.3">
      <c r="A154" s="54" t="s">
        <v>37</v>
      </c>
      <c r="B154" s="55" t="s">
        <v>61</v>
      </c>
      <c r="C154" s="56" t="str">
        <f ca="1">IFERROR('transfer 3'!S109,"")</f>
        <v/>
      </c>
      <c r="D154" s="135">
        <f>'Default Conversions'!D49</f>
        <v>2.8E-5</v>
      </c>
      <c r="E154" s="52" t="str">
        <f t="shared" ca="1" si="85"/>
        <v/>
      </c>
      <c r="F154" s="135">
        <f>'Default Conversions'!F49</f>
        <v>3.3500000000000001E-3</v>
      </c>
      <c r="G154" s="52" t="str">
        <f t="shared" ca="1" si="86"/>
        <v/>
      </c>
      <c r="H154" s="135">
        <f>'Default Conversions'!H49</f>
        <v>1.6500000000000001E-5</v>
      </c>
      <c r="I154" s="52" t="str">
        <f t="shared" ca="1" si="87"/>
        <v/>
      </c>
      <c r="J154" s="135">
        <f>'Default Conversions'!J49</f>
        <v>1.4999999999999999E-5</v>
      </c>
      <c r="K154" s="52" t="str">
        <f t="shared" ca="1" si="88"/>
        <v/>
      </c>
      <c r="L154" s="135">
        <f>'Default Conversions'!L49</f>
        <v>1.9999999999999999E-6</v>
      </c>
      <c r="M154" s="52" t="str">
        <f t="shared" ca="1" si="89"/>
        <v/>
      </c>
      <c r="N154" s="135">
        <f>'Default Conversions'!N49</f>
        <v>2.0499999999999999E-10</v>
      </c>
      <c r="O154" s="52" t="str">
        <f t="shared" ca="1" si="90"/>
        <v/>
      </c>
      <c r="P154" s="46"/>
    </row>
    <row r="155" spans="1:16" ht="16.5" thickBot="1" x14ac:dyDescent="0.3">
      <c r="A155" s="346" t="s">
        <v>141</v>
      </c>
      <c r="B155" s="347"/>
      <c r="C155" s="347"/>
      <c r="D155" s="347"/>
      <c r="E155" s="347"/>
      <c r="F155" s="347"/>
      <c r="G155" s="347"/>
      <c r="H155" s="347"/>
      <c r="I155" s="347"/>
      <c r="J155" s="347"/>
      <c r="K155" s="347"/>
      <c r="L155" s="347"/>
      <c r="M155" s="347"/>
      <c r="N155" s="347"/>
      <c r="O155" s="348"/>
      <c r="P155" s="46"/>
    </row>
    <row r="156" spans="1:16" x14ac:dyDescent="0.25">
      <c r="A156" s="287"/>
      <c r="B156" s="288"/>
      <c r="C156" s="289"/>
      <c r="D156" s="288"/>
      <c r="E156" s="288"/>
      <c r="F156" s="288"/>
      <c r="G156" s="288"/>
      <c r="H156" s="288"/>
      <c r="I156" s="288"/>
      <c r="J156" s="288"/>
      <c r="K156" s="288"/>
      <c r="L156" s="288"/>
      <c r="M156" s="288"/>
      <c r="N156" s="288"/>
      <c r="O156" s="290"/>
      <c r="P156" s="46"/>
    </row>
    <row r="157" spans="1:16" x14ac:dyDescent="0.25">
      <c r="A157" s="291"/>
      <c r="B157" s="181"/>
      <c r="C157" s="292"/>
      <c r="D157" s="181"/>
      <c r="E157" s="181"/>
      <c r="F157" s="181"/>
      <c r="G157" s="181"/>
      <c r="H157" s="181"/>
      <c r="I157" s="181"/>
      <c r="J157" s="181"/>
      <c r="K157" s="181"/>
      <c r="L157" s="181"/>
      <c r="M157" s="181"/>
      <c r="N157" s="181"/>
      <c r="O157" s="293"/>
      <c r="P157" s="46"/>
    </row>
    <row r="158" spans="1:16" x14ac:dyDescent="0.25">
      <c r="A158" s="291"/>
      <c r="B158" s="181"/>
      <c r="C158" s="292"/>
      <c r="D158" s="181"/>
      <c r="E158" s="181"/>
      <c r="F158" s="181"/>
      <c r="G158" s="181"/>
      <c r="H158" s="181"/>
      <c r="I158" s="181"/>
      <c r="J158" s="181"/>
      <c r="K158" s="181"/>
      <c r="L158" s="181"/>
      <c r="M158" s="181"/>
      <c r="N158" s="181"/>
      <c r="O158" s="293"/>
      <c r="P158" s="46"/>
    </row>
    <row r="159" spans="1:16" x14ac:dyDescent="0.25">
      <c r="A159" s="291"/>
      <c r="B159" s="181"/>
      <c r="C159" s="292"/>
      <c r="D159" s="181"/>
      <c r="E159" s="181"/>
      <c r="F159" s="181"/>
      <c r="G159" s="181"/>
      <c r="H159" s="181"/>
      <c r="I159" s="181"/>
      <c r="J159" s="181"/>
      <c r="K159" s="181"/>
      <c r="L159" s="181"/>
      <c r="M159" s="181"/>
      <c r="N159" s="181"/>
      <c r="O159" s="293"/>
      <c r="P159" s="46"/>
    </row>
    <row r="160" spans="1:16" x14ac:dyDescent="0.25">
      <c r="A160" s="291"/>
      <c r="B160" s="181"/>
      <c r="C160" s="292"/>
      <c r="D160" s="181"/>
      <c r="E160" s="181"/>
      <c r="F160" s="181"/>
      <c r="G160" s="181"/>
      <c r="H160" s="181"/>
      <c r="I160" s="181"/>
      <c r="J160" s="181"/>
      <c r="K160" s="181"/>
      <c r="L160" s="181"/>
      <c r="M160" s="181"/>
      <c r="N160" s="181"/>
      <c r="O160" s="293"/>
      <c r="P160" s="46"/>
    </row>
    <row r="161" spans="1:16" x14ac:dyDescent="0.25">
      <c r="A161" s="291"/>
      <c r="B161" s="181"/>
      <c r="C161" s="292"/>
      <c r="D161" s="181"/>
      <c r="E161" s="181"/>
      <c r="F161" s="181"/>
      <c r="G161" s="181"/>
      <c r="H161" s="181"/>
      <c r="I161" s="181"/>
      <c r="J161" s="181"/>
      <c r="K161" s="181"/>
      <c r="L161" s="181"/>
      <c r="M161" s="181"/>
      <c r="N161" s="181"/>
      <c r="O161" s="293"/>
      <c r="P161" s="46"/>
    </row>
    <row r="162" spans="1:16" x14ac:dyDescent="0.25">
      <c r="A162" s="291"/>
      <c r="B162" s="181"/>
      <c r="C162" s="292"/>
      <c r="D162" s="181"/>
      <c r="E162" s="181"/>
      <c r="F162" s="181"/>
      <c r="G162" s="181"/>
      <c r="H162" s="181"/>
      <c r="I162" s="181"/>
      <c r="J162" s="181"/>
      <c r="K162" s="181"/>
      <c r="L162" s="181"/>
      <c r="M162" s="181"/>
      <c r="N162" s="181"/>
      <c r="O162" s="293"/>
      <c r="P162" s="46"/>
    </row>
    <row r="163" spans="1:16" x14ac:dyDescent="0.25">
      <c r="A163" s="291"/>
      <c r="B163" s="181"/>
      <c r="C163" s="292"/>
      <c r="D163" s="181"/>
      <c r="E163" s="181"/>
      <c r="F163" s="181"/>
      <c r="G163" s="181"/>
      <c r="H163" s="181"/>
      <c r="I163" s="181"/>
      <c r="J163" s="181"/>
      <c r="K163" s="181"/>
      <c r="L163" s="181"/>
      <c r="M163" s="181"/>
      <c r="N163" s="181"/>
      <c r="O163" s="293"/>
      <c r="P163" s="46"/>
    </row>
    <row r="164" spans="1:16" x14ac:dyDescent="0.25">
      <c r="A164" s="291"/>
      <c r="B164" s="181"/>
      <c r="C164" s="292"/>
      <c r="D164" s="181"/>
      <c r="E164" s="181"/>
      <c r="F164" s="181"/>
      <c r="G164" s="181"/>
      <c r="H164" s="181"/>
      <c r="I164" s="181"/>
      <c r="J164" s="181"/>
      <c r="K164" s="181"/>
      <c r="L164" s="181"/>
      <c r="M164" s="181"/>
      <c r="N164" s="181"/>
      <c r="O164" s="293"/>
      <c r="P164" s="46"/>
    </row>
    <row r="165" spans="1:16" ht="15.75" thickBot="1" x14ac:dyDescent="0.3">
      <c r="A165" s="294"/>
      <c r="B165" s="295"/>
      <c r="C165" s="296"/>
      <c r="D165" s="295"/>
      <c r="E165" s="295"/>
      <c r="F165" s="295"/>
      <c r="G165" s="295"/>
      <c r="H165" s="295"/>
      <c r="I165" s="295"/>
      <c r="J165" s="295"/>
      <c r="K165" s="295"/>
      <c r="L165" s="295"/>
      <c r="M165" s="295"/>
      <c r="N165" s="295"/>
      <c r="O165" s="297"/>
      <c r="P165" s="46"/>
    </row>
    <row r="166" spans="1:16" ht="15.75" x14ac:dyDescent="0.25">
      <c r="A166" s="230" t="str">
        <f>General!$A$4</f>
        <v>Spreadsheets for Environmental Footprint Analysis (SEFA) Version 3.0, November 2019</v>
      </c>
      <c r="B166" s="213"/>
      <c r="C166" s="213"/>
      <c r="D166" s="213"/>
      <c r="E166" s="213"/>
      <c r="F166" s="213"/>
      <c r="G166" s="213"/>
      <c r="H166" s="213"/>
      <c r="I166" s="213"/>
      <c r="J166" s="213"/>
      <c r="K166" s="213"/>
      <c r="L166" s="213"/>
      <c r="M166" s="213"/>
      <c r="N166" s="2"/>
      <c r="O166" s="47" t="e">
        <f ca="1">General!$A$3</f>
        <v>#REF!</v>
      </c>
      <c r="P166" s="46"/>
    </row>
    <row r="167" spans="1:16" x14ac:dyDescent="0.25">
      <c r="A167" s="213"/>
      <c r="B167" s="213"/>
      <c r="C167" s="213"/>
      <c r="D167" s="213"/>
      <c r="E167" s="213"/>
      <c r="F167" s="213"/>
      <c r="G167" s="213"/>
      <c r="H167" s="213"/>
      <c r="I167" s="213"/>
      <c r="J167" s="213"/>
      <c r="K167" s="213"/>
      <c r="L167" s="213"/>
      <c r="M167" s="213"/>
      <c r="N167" s="2"/>
      <c r="O167" s="47" t="e">
        <f ca="1">General!$A$6</f>
        <v>#REF!</v>
      </c>
      <c r="P167" s="46"/>
    </row>
    <row r="168" spans="1:16" x14ac:dyDescent="0.25">
      <c r="A168" s="213"/>
      <c r="B168" s="213"/>
      <c r="C168" s="213"/>
      <c r="D168" s="213"/>
      <c r="E168" s="213"/>
      <c r="F168" s="213"/>
      <c r="G168" s="213"/>
      <c r="H168" s="213"/>
      <c r="I168" s="213"/>
      <c r="J168" s="213"/>
      <c r="K168" s="213"/>
      <c r="L168" s="213"/>
      <c r="M168" s="213"/>
      <c r="N168" s="2"/>
      <c r="O168" s="47" t="e">
        <f ca="1">General!$C$16</f>
        <v>#REF!</v>
      </c>
      <c r="P168" s="46"/>
    </row>
    <row r="169" spans="1:16" ht="18.75" x14ac:dyDescent="0.3">
      <c r="A169" s="354" t="e">
        <f ca="1">CONCATENATE(O3," - Off-Site Footprint (Scope 3b)")</f>
        <v>#REF!</v>
      </c>
      <c r="B169" s="354"/>
      <c r="C169" s="354"/>
      <c r="D169" s="354"/>
      <c r="E169" s="354"/>
      <c r="F169" s="354"/>
      <c r="G169" s="354"/>
      <c r="H169" s="354"/>
      <c r="I169" s="354"/>
      <c r="J169" s="354"/>
      <c r="K169" s="354"/>
      <c r="L169" s="354"/>
      <c r="M169" s="354"/>
      <c r="N169" s="354"/>
      <c r="O169" s="354"/>
      <c r="P169" s="46"/>
    </row>
    <row r="170" spans="1:16" ht="15.75" thickBot="1" x14ac:dyDescent="0.3">
      <c r="A170" s="46"/>
      <c r="B170" s="46"/>
      <c r="C170" s="46"/>
      <c r="D170" s="46"/>
      <c r="E170" s="46"/>
      <c r="F170" s="46"/>
      <c r="G170" s="46"/>
      <c r="H170" s="46"/>
      <c r="I170" s="46"/>
      <c r="J170" s="46"/>
      <c r="K170" s="46"/>
      <c r="L170" s="46"/>
      <c r="M170" s="46"/>
      <c r="N170" s="46"/>
      <c r="O170" s="46"/>
      <c r="P170" s="46"/>
    </row>
    <row r="171" spans="1:16" ht="15.75" thickBot="1" x14ac:dyDescent="0.3">
      <c r="A171" s="349" t="s">
        <v>19</v>
      </c>
      <c r="B171" s="349" t="s">
        <v>0</v>
      </c>
      <c r="C171" s="349" t="s">
        <v>5</v>
      </c>
      <c r="D171" s="349" t="s">
        <v>6</v>
      </c>
      <c r="E171" s="349"/>
      <c r="F171" s="349" t="s">
        <v>7</v>
      </c>
      <c r="G171" s="349"/>
      <c r="H171" s="349" t="s">
        <v>8</v>
      </c>
      <c r="I171" s="349"/>
      <c r="J171" s="349" t="s">
        <v>9</v>
      </c>
      <c r="K171" s="349"/>
      <c r="L171" s="349" t="s">
        <v>10</v>
      </c>
      <c r="M171" s="349"/>
      <c r="N171" s="349" t="s">
        <v>11</v>
      </c>
      <c r="O171" s="349"/>
      <c r="P171" s="46"/>
    </row>
    <row r="172" spans="1:16" ht="15.75" thickBot="1" x14ac:dyDescent="0.3">
      <c r="A172" s="349"/>
      <c r="B172" s="349"/>
      <c r="C172" s="349"/>
      <c r="D172" s="143" t="s">
        <v>12</v>
      </c>
      <c r="E172" s="349" t="s">
        <v>13</v>
      </c>
      <c r="F172" s="143" t="s">
        <v>12</v>
      </c>
      <c r="G172" s="349" t="s">
        <v>119</v>
      </c>
      <c r="H172" s="143" t="s">
        <v>12</v>
      </c>
      <c r="I172" s="349" t="s">
        <v>14</v>
      </c>
      <c r="J172" s="143" t="s">
        <v>12</v>
      </c>
      <c r="K172" s="349" t="s">
        <v>14</v>
      </c>
      <c r="L172" s="143" t="s">
        <v>12</v>
      </c>
      <c r="M172" s="349" t="s">
        <v>14</v>
      </c>
      <c r="N172" s="143" t="s">
        <v>12</v>
      </c>
      <c r="O172" s="349" t="s">
        <v>14</v>
      </c>
      <c r="P172" s="46"/>
    </row>
    <row r="173" spans="1:16" ht="15.75" thickBot="1" x14ac:dyDescent="0.3">
      <c r="A173" s="349"/>
      <c r="B173" s="349"/>
      <c r="C173" s="349"/>
      <c r="D173" s="143" t="s">
        <v>15</v>
      </c>
      <c r="E173" s="349"/>
      <c r="F173" s="143" t="s">
        <v>15</v>
      </c>
      <c r="G173" s="349"/>
      <c r="H173" s="143" t="s">
        <v>15</v>
      </c>
      <c r="I173" s="349"/>
      <c r="J173" s="143" t="s">
        <v>15</v>
      </c>
      <c r="K173" s="349"/>
      <c r="L173" s="143" t="s">
        <v>15</v>
      </c>
      <c r="M173" s="349"/>
      <c r="N173" s="143" t="s">
        <v>15</v>
      </c>
      <c r="O173" s="349"/>
      <c r="P173" s="46"/>
    </row>
    <row r="174" spans="1:16" ht="15.75" thickBot="1" x14ac:dyDescent="0.3">
      <c r="A174" s="54"/>
      <c r="B174" s="135"/>
      <c r="C174" s="135"/>
      <c r="D174" s="135"/>
      <c r="E174" s="135"/>
      <c r="F174" s="135"/>
      <c r="G174" s="135"/>
      <c r="H174" s="135"/>
      <c r="I174" s="135"/>
      <c r="J174" s="135"/>
      <c r="K174" s="135"/>
      <c r="L174" s="135"/>
      <c r="M174" s="135"/>
      <c r="N174" s="135"/>
      <c r="O174" s="135"/>
      <c r="P174" s="46"/>
    </row>
    <row r="175" spans="1:16" ht="15.75" thickBot="1" x14ac:dyDescent="0.3">
      <c r="A175" s="53" t="s">
        <v>38</v>
      </c>
      <c r="B175" s="135"/>
      <c r="C175" s="144"/>
      <c r="D175" s="135"/>
      <c r="E175" s="144"/>
      <c r="F175" s="145"/>
      <c r="G175" s="144"/>
      <c r="H175" s="135"/>
      <c r="I175" s="144"/>
      <c r="J175" s="135"/>
      <c r="K175" s="144"/>
      <c r="L175" s="135"/>
      <c r="M175" s="144"/>
      <c r="N175" s="135"/>
      <c r="O175" s="144"/>
      <c r="P175" s="46"/>
    </row>
    <row r="176" spans="1:16" ht="15.75" thickBot="1" x14ac:dyDescent="0.3">
      <c r="A176" s="54" t="s">
        <v>39</v>
      </c>
      <c r="B176" s="55" t="s">
        <v>28</v>
      </c>
      <c r="C176" s="56" t="str">
        <f ca="1">IFERROR('transfer 3'!S112,"")</f>
        <v/>
      </c>
      <c r="D176" s="135">
        <f>'Default Conversions'!D52</f>
        <v>2.5000000000000001E-3</v>
      </c>
      <c r="E176" s="52" t="str">
        <f ca="1">IFERROR(D176*$C176,"")</f>
        <v/>
      </c>
      <c r="F176" s="135">
        <f>'Default Conversions'!F52</f>
        <v>3.1E-2</v>
      </c>
      <c r="G176" s="52" t="str">
        <f ca="1">IFERROR(F176*$C176,"")</f>
        <v/>
      </c>
      <c r="H176" s="135">
        <f>'Default Conversions'!H52</f>
        <v>6.2000000000000003E-5</v>
      </c>
      <c r="I176" s="52" t="str">
        <f ca="1">IFERROR(H176*$C176,"")</f>
        <v/>
      </c>
      <c r="J176" s="135">
        <f>'Default Conversions'!J52</f>
        <v>3.3000000000000003E-5</v>
      </c>
      <c r="K176" s="52" t="str">
        <f ca="1">IFERROR(J176*$C176,"")</f>
        <v/>
      </c>
      <c r="L176" s="135">
        <f>'Default Conversions'!L52</f>
        <v>1.9999999999999999E-6</v>
      </c>
      <c r="M176" s="52" t="str">
        <f ca="1">IFERROR(L176*$C176,"")</f>
        <v/>
      </c>
      <c r="N176" s="135" t="str">
        <f>'Default Conversions'!N52</f>
        <v>NP</v>
      </c>
      <c r="O176" s="52" t="str">
        <f t="shared" ref="O176:O184" ca="1" si="91">IFERROR(N176*$C176,"")</f>
        <v/>
      </c>
      <c r="P176" s="46"/>
    </row>
    <row r="177" spans="1:16" ht="15.75" thickBot="1" x14ac:dyDescent="0.3">
      <c r="A177" s="54" t="s">
        <v>40</v>
      </c>
      <c r="B177" s="55" t="s">
        <v>28</v>
      </c>
      <c r="C177" s="56" t="str">
        <f ca="1">IFERROR('transfer 3'!S113,"")</f>
        <v/>
      </c>
      <c r="D177" s="135">
        <f>'Default Conversions'!D53</f>
        <v>7.7000000000000002E-3</v>
      </c>
      <c r="E177" s="52" t="str">
        <f t="shared" ref="E177:E186" ca="1" si="92">IFERROR(D177*$C177,"")</f>
        <v/>
      </c>
      <c r="F177" s="135">
        <f>'Default Conversions'!F53</f>
        <v>3.44</v>
      </c>
      <c r="G177" s="52" t="str">
        <f t="shared" ref="G177:G185" ca="1" si="93">IFERROR(F177*$C177,"")</f>
        <v/>
      </c>
      <c r="H177" s="135">
        <f>'Default Conversions'!H53</f>
        <v>6.6E-3</v>
      </c>
      <c r="I177" s="52" t="str">
        <f t="shared" ref="I177:I185" ca="1" si="94">IFERROR(H177*$C177,"")</f>
        <v/>
      </c>
      <c r="J177" s="135">
        <f>'Default Conversions'!J53</f>
        <v>1.9E-3</v>
      </c>
      <c r="K177" s="52" t="str">
        <f t="shared" ref="K177:K186" ca="1" si="95">IFERROR(J177*$C177,"")</f>
        <v/>
      </c>
      <c r="L177" s="135">
        <f>'Default Conversions'!L53</f>
        <v>3.3000000000000003E-5</v>
      </c>
      <c r="M177" s="52" t="str">
        <f t="shared" ref="M177:M185" ca="1" si="96">IFERROR(L177*$C177,"")</f>
        <v/>
      </c>
      <c r="N177" s="135" t="str">
        <f>'Default Conversions'!N53</f>
        <v>NP</v>
      </c>
      <c r="O177" s="52" t="str">
        <f t="shared" ca="1" si="91"/>
        <v/>
      </c>
      <c r="P177" s="46"/>
    </row>
    <row r="178" spans="1:16" ht="15.75" thickBot="1" x14ac:dyDescent="0.3">
      <c r="A178" s="54" t="s">
        <v>253</v>
      </c>
      <c r="B178" s="55" t="s">
        <v>28</v>
      </c>
      <c r="C178" s="56" t="str">
        <f ca="1">IFERROR('transfer 3'!S114,"")</f>
        <v/>
      </c>
      <c r="D178" s="135">
        <f>'Default Conversions'!D54</f>
        <v>3.56E-2</v>
      </c>
      <c r="E178" s="52" t="str">
        <f t="shared" ca="1" si="92"/>
        <v/>
      </c>
      <c r="F178" s="135">
        <f>'Default Conversions'!F54</f>
        <v>4.82</v>
      </c>
      <c r="G178" s="52" t="str">
        <f t="shared" ca="1" si="93"/>
        <v/>
      </c>
      <c r="H178" s="135">
        <f>'Default Conversions'!H54</f>
        <v>7.9299999999999995E-2</v>
      </c>
      <c r="I178" s="52" t="str">
        <f t="shared" ca="1" si="94"/>
        <v/>
      </c>
      <c r="J178" s="135">
        <f>'Default Conversions'!J54</f>
        <v>0.128</v>
      </c>
      <c r="K178" s="52" t="str">
        <f t="shared" ca="1" si="95"/>
        <v/>
      </c>
      <c r="L178" s="135">
        <f>'Default Conversions'!L54</f>
        <v>9.8700000000000003E-4</v>
      </c>
      <c r="M178" s="52" t="str">
        <f t="shared" ca="1" si="96"/>
        <v/>
      </c>
      <c r="N178" s="135">
        <f>'Default Conversions'!N54</f>
        <v>6.5700000000000003E-4</v>
      </c>
      <c r="O178" s="52" t="str">
        <f t="shared" ca="1" si="91"/>
        <v/>
      </c>
      <c r="P178" s="46"/>
    </row>
    <row r="179" spans="1:16" ht="15.75" thickBot="1" x14ac:dyDescent="0.3">
      <c r="A179" s="54" t="s">
        <v>254</v>
      </c>
      <c r="B179" s="55" t="s">
        <v>28</v>
      </c>
      <c r="C179" s="56" t="str">
        <f ca="1">IFERROR('transfer 3'!S115,"")</f>
        <v/>
      </c>
      <c r="D179" s="135">
        <f>'Default Conversions'!D55</f>
        <v>8.7299999999999999E-3</v>
      </c>
      <c r="E179" s="52" t="str">
        <f t="shared" ca="1" si="92"/>
        <v/>
      </c>
      <c r="F179" s="135">
        <f>'Default Conversions'!F55</f>
        <v>1.7</v>
      </c>
      <c r="G179" s="52" t="str">
        <f t="shared" ca="1" si="93"/>
        <v/>
      </c>
      <c r="H179" s="135">
        <f>'Default Conversions'!H55</f>
        <v>7.3299999999999997E-3</v>
      </c>
      <c r="I179" s="52" t="str">
        <f t="shared" ca="1" si="94"/>
        <v/>
      </c>
      <c r="J179" s="135">
        <f>'Default Conversions'!J55</f>
        <v>1.29E-2</v>
      </c>
      <c r="K179" s="52" t="str">
        <f t="shared" ca="1" si="95"/>
        <v/>
      </c>
      <c r="L179" s="135">
        <f>'Default Conversions'!L55</f>
        <v>8.8599999999999996E-4</v>
      </c>
      <c r="M179" s="52" t="str">
        <f t="shared" ca="1" si="96"/>
        <v/>
      </c>
      <c r="N179" s="135">
        <f>'Default Conversions'!N55</f>
        <v>6.7100000000000005E-4</v>
      </c>
      <c r="O179" s="52" t="str">
        <f t="shared" ca="1" si="91"/>
        <v/>
      </c>
      <c r="P179" s="46"/>
    </row>
    <row r="180" spans="1:16" ht="15.75" thickBot="1" x14ac:dyDescent="0.3">
      <c r="A180" s="54" t="s">
        <v>257</v>
      </c>
      <c r="B180" s="55" t="s">
        <v>28</v>
      </c>
      <c r="C180" s="56" t="str">
        <f ca="1">IFERROR('transfer 3'!S116,"")</f>
        <v/>
      </c>
      <c r="D180" s="135">
        <f>'Default Conversions'!D56</f>
        <v>9.7900000000000001E-3</v>
      </c>
      <c r="E180" s="52" t="str">
        <f t="shared" ca="1" si="92"/>
        <v/>
      </c>
      <c r="F180" s="135">
        <f>'Default Conversions'!F56</f>
        <v>1.19</v>
      </c>
      <c r="G180" s="52" t="str">
        <f t="shared" ca="1" si="93"/>
        <v/>
      </c>
      <c r="H180" s="135">
        <f>'Default Conversions'!H56</f>
        <v>1.42E-3</v>
      </c>
      <c r="I180" s="52" t="str">
        <f t="shared" ca="1" si="94"/>
        <v/>
      </c>
      <c r="J180" s="135">
        <f>'Default Conversions'!J56</f>
        <v>2.3999999999999998E-3</v>
      </c>
      <c r="K180" s="52" t="str">
        <f t="shared" ca="1" si="95"/>
        <v/>
      </c>
      <c r="L180" s="135">
        <f>'Default Conversions'!L56</f>
        <v>3.0800000000000001E-4</v>
      </c>
      <c r="M180" s="52" t="str">
        <f t="shared" ca="1" si="96"/>
        <v/>
      </c>
      <c r="N180" s="135">
        <f>'Default Conversions'!N56</f>
        <v>6.2899999999999997E-5</v>
      </c>
      <c r="O180" s="52" t="str">
        <f t="shared" ca="1" si="91"/>
        <v/>
      </c>
      <c r="P180" s="46"/>
    </row>
    <row r="181" spans="1:16" ht="15.75" thickBot="1" x14ac:dyDescent="0.3">
      <c r="A181" s="54" t="s">
        <v>258</v>
      </c>
      <c r="B181" s="55" t="s">
        <v>28</v>
      </c>
      <c r="C181" s="56" t="str">
        <f ca="1">IFERROR('transfer 3'!S117,"")</f>
        <v/>
      </c>
      <c r="D181" s="135">
        <f>'Default Conversions'!D57</f>
        <v>1.47E-3</v>
      </c>
      <c r="E181" s="52" t="str">
        <f t="shared" ca="1" si="92"/>
        <v/>
      </c>
      <c r="F181" s="135">
        <f>'Default Conversions'!F57</f>
        <v>0.16700000000000001</v>
      </c>
      <c r="G181" s="52" t="str">
        <f t="shared" ca="1" si="93"/>
        <v/>
      </c>
      <c r="H181" s="135">
        <f>'Default Conversions'!H57</f>
        <v>3.1599999999999998E-4</v>
      </c>
      <c r="I181" s="52" t="str">
        <f t="shared" ca="1" si="94"/>
        <v/>
      </c>
      <c r="J181" s="135">
        <f>'Default Conversions'!J57</f>
        <v>5.8900000000000001E-4</v>
      </c>
      <c r="K181" s="52" t="str">
        <f t="shared" ca="1" si="95"/>
        <v/>
      </c>
      <c r="L181" s="135">
        <f>'Default Conversions'!L57</f>
        <v>1.03E-4</v>
      </c>
      <c r="M181" s="52" t="str">
        <f t="shared" ca="1" si="96"/>
        <v/>
      </c>
      <c r="N181" s="135">
        <f>'Default Conversions'!N57</f>
        <v>2.3E-5</v>
      </c>
      <c r="O181" s="52" t="str">
        <f t="shared" ca="1" si="91"/>
        <v/>
      </c>
      <c r="P181" s="46"/>
    </row>
    <row r="182" spans="1:16" ht="15.75" thickBot="1" x14ac:dyDescent="0.3">
      <c r="A182" s="54" t="s">
        <v>259</v>
      </c>
      <c r="B182" s="55" t="s">
        <v>28</v>
      </c>
      <c r="C182" s="56" t="str">
        <f ca="1">IFERROR('transfer 3'!S118,"")</f>
        <v/>
      </c>
      <c r="D182" s="135">
        <f>'Default Conversions'!D58</f>
        <v>2.0600000000000002E-3</v>
      </c>
      <c r="E182" s="52" t="str">
        <f t="shared" ca="1" si="92"/>
        <v/>
      </c>
      <c r="F182" s="135">
        <f>'Default Conversions'!F58</f>
        <v>0.76200000000000001</v>
      </c>
      <c r="G182" s="52" t="str">
        <f t="shared" ca="1" si="93"/>
        <v/>
      </c>
      <c r="H182" s="135">
        <f>'Default Conversions'!H58</f>
        <v>5.13E-4</v>
      </c>
      <c r="I182" s="52" t="str">
        <f t="shared" ca="1" si="94"/>
        <v/>
      </c>
      <c r="J182" s="135">
        <f>'Default Conversions'!J58</f>
        <v>3.5799999999999997E-4</v>
      </c>
      <c r="K182" s="52" t="str">
        <f t="shared" ca="1" si="95"/>
        <v/>
      </c>
      <c r="L182" s="135">
        <f>'Default Conversions'!L58</f>
        <v>1.2999999999999999E-4</v>
      </c>
      <c r="M182" s="52" t="str">
        <f t="shared" ca="1" si="96"/>
        <v/>
      </c>
      <c r="N182" s="135">
        <f>'Default Conversions'!N58</f>
        <v>6.5699999999999998E-6</v>
      </c>
      <c r="O182" s="52" t="str">
        <f t="shared" ca="1" si="91"/>
        <v/>
      </c>
      <c r="P182" s="46"/>
    </row>
    <row r="183" spans="1:16" ht="15.75" thickBot="1" x14ac:dyDescent="0.3">
      <c r="A183" s="54" t="s">
        <v>41</v>
      </c>
      <c r="B183" s="55" t="s">
        <v>28</v>
      </c>
      <c r="C183" s="56" t="str">
        <f ca="1">IFERROR('transfer 3'!S119,"")</f>
        <v/>
      </c>
      <c r="D183" s="135">
        <f>'Default Conversions'!D59</f>
        <v>4.4000000000000003E-3</v>
      </c>
      <c r="E183" s="52" t="str">
        <f t="shared" ca="1" si="92"/>
        <v/>
      </c>
      <c r="F183" s="135">
        <f>'Default Conversions'!F59</f>
        <v>0.48</v>
      </c>
      <c r="G183" s="52" t="str">
        <f t="shared" ca="1" si="93"/>
        <v/>
      </c>
      <c r="H183" s="135">
        <f>'Default Conversions'!H59</f>
        <v>1.1000000000000001E-3</v>
      </c>
      <c r="I183" s="52" t="str">
        <f t="shared" ca="1" si="94"/>
        <v/>
      </c>
      <c r="J183" s="135">
        <f>'Default Conversions'!J59</f>
        <v>2.4000000000000001E-4</v>
      </c>
      <c r="K183" s="52" t="str">
        <f t="shared" ca="1" si="95"/>
        <v/>
      </c>
      <c r="L183" s="135">
        <f>'Default Conversions'!L59</f>
        <v>4.0999999999999997E-6</v>
      </c>
      <c r="M183" s="52" t="str">
        <f t="shared" ca="1" si="96"/>
        <v/>
      </c>
      <c r="N183" s="135" t="str">
        <f>'Default Conversions'!N59</f>
        <v>NP</v>
      </c>
      <c r="O183" s="52" t="str">
        <f t="shared" ca="1" si="91"/>
        <v/>
      </c>
      <c r="P183" s="46"/>
    </row>
    <row r="184" spans="1:16" ht="15.75" thickBot="1" x14ac:dyDescent="0.3">
      <c r="A184" s="54" t="s">
        <v>260</v>
      </c>
      <c r="B184" s="55" t="s">
        <v>28</v>
      </c>
      <c r="C184" s="56" t="str">
        <f ca="1">IFERROR('transfer 3'!S120,"")</f>
        <v/>
      </c>
      <c r="D184" s="135">
        <f>'Default Conversions'!D60</f>
        <v>6.7000000000000002E-3</v>
      </c>
      <c r="E184" s="52" t="str">
        <f t="shared" ca="1" si="92"/>
        <v/>
      </c>
      <c r="F184" s="135">
        <f>'Default Conversions'!F60</f>
        <v>0.88200000000000001</v>
      </c>
      <c r="G184" s="52" t="str">
        <f t="shared" ca="1" si="93"/>
        <v/>
      </c>
      <c r="H184" s="135">
        <f>'Default Conversions'!H60</f>
        <v>2.82E-3</v>
      </c>
      <c r="I184" s="52" t="str">
        <f t="shared" ca="1" si="94"/>
        <v/>
      </c>
      <c r="J184" s="135">
        <f>'Default Conversions'!J60</f>
        <v>2.9399999999999999E-2</v>
      </c>
      <c r="K184" s="52" t="str">
        <f t="shared" ca="1" si="95"/>
        <v/>
      </c>
      <c r="L184" s="135">
        <f>'Default Conversions'!L60</f>
        <v>1.7099999999999999E-3</v>
      </c>
      <c r="M184" s="52" t="str">
        <f t="shared" ca="1" si="96"/>
        <v/>
      </c>
      <c r="N184" s="135">
        <f>'Default Conversions'!N60</f>
        <v>1.63E-4</v>
      </c>
      <c r="O184" s="52" t="str">
        <f t="shared" ca="1" si="91"/>
        <v/>
      </c>
      <c r="P184" s="46"/>
    </row>
    <row r="185" spans="1:16" ht="15.75" thickBot="1" x14ac:dyDescent="0.3">
      <c r="A185" s="54" t="s">
        <v>261</v>
      </c>
      <c r="B185" s="55" t="s">
        <v>28</v>
      </c>
      <c r="C185" s="56" t="str">
        <f ca="1">IFERROR('transfer 3'!S121,"")</f>
        <v/>
      </c>
      <c r="D185" s="135">
        <f>'Default Conversions'!D61</f>
        <v>9.8099999999999993E-3</v>
      </c>
      <c r="E185" s="52" t="str">
        <f t="shared" ca="1" si="92"/>
        <v/>
      </c>
      <c r="F185" s="135">
        <f>'Default Conversions'!F61</f>
        <v>1.1599999999999999</v>
      </c>
      <c r="G185" s="52" t="str">
        <f t="shared" ca="1" si="93"/>
        <v/>
      </c>
      <c r="H185" s="135">
        <f>'Default Conversions'!H61</f>
        <v>2.3400000000000001E-3</v>
      </c>
      <c r="I185" s="52" t="str">
        <f t="shared" ca="1" si="94"/>
        <v/>
      </c>
      <c r="J185" s="135">
        <f>'Default Conversions'!J61</f>
        <v>3.2000000000000002E-3</v>
      </c>
      <c r="K185" s="52" t="str">
        <f t="shared" ca="1" si="95"/>
        <v/>
      </c>
      <c r="L185" s="135">
        <f>'Default Conversions'!L61</f>
        <v>4.2200000000000001E-4</v>
      </c>
      <c r="M185" s="52" t="str">
        <f t="shared" ca="1" si="96"/>
        <v/>
      </c>
      <c r="N185" s="135">
        <f>'Default Conversions'!N61</f>
        <v>1.22E-4</v>
      </c>
      <c r="O185" s="52" t="str">
        <f ca="1">IFERROR(N185*$C185,"")</f>
        <v/>
      </c>
      <c r="P185" s="46"/>
    </row>
    <row r="186" spans="1:16" ht="15.75" thickBot="1" x14ac:dyDescent="0.3">
      <c r="A186" s="54" t="s">
        <v>267</v>
      </c>
      <c r="B186" s="55" t="s">
        <v>28</v>
      </c>
      <c r="C186" s="56" t="str">
        <f ca="1">IFERROR('transfer 3'!S122,"")</f>
        <v/>
      </c>
      <c r="D186" s="135">
        <f>'Default Conversions'!D62</f>
        <v>9.7699999999999992E-3</v>
      </c>
      <c r="E186" s="52" t="str">
        <f t="shared" ca="1" si="92"/>
        <v/>
      </c>
      <c r="F186" s="135">
        <f>'Default Conversions'!F62</f>
        <v>1.0900000000000001</v>
      </c>
      <c r="G186" s="52" t="str">
        <f ca="1">IFERROR(F186*$C186,"")</f>
        <v/>
      </c>
      <c r="H186" s="135">
        <f>'Default Conversions'!H62</f>
        <v>1.9400000000000001E-3</v>
      </c>
      <c r="I186" s="52" t="str">
        <f ca="1">IFERROR(H186*$C186,"")</f>
        <v/>
      </c>
      <c r="J186" s="135">
        <f>'Default Conversions'!J62</f>
        <v>3.5200000000000001E-3</v>
      </c>
      <c r="K186" s="52" t="str">
        <f t="shared" ca="1" si="95"/>
        <v/>
      </c>
      <c r="L186" s="135">
        <f>'Default Conversions'!L62</f>
        <v>4.0299999999999998E-4</v>
      </c>
      <c r="M186" s="52" t="str">
        <f ca="1">IFERROR(L186*$C186,"")</f>
        <v/>
      </c>
      <c r="N186" s="135">
        <f>'Default Conversions'!N62</f>
        <v>1.2899999999999999E-4</v>
      </c>
      <c r="O186" s="52" t="str">
        <f ca="1">IFERROR(N186*$C186,"")</f>
        <v/>
      </c>
      <c r="P186" s="46"/>
    </row>
    <row r="187" spans="1:16" ht="15.75" thickBot="1" x14ac:dyDescent="0.3">
      <c r="A187" s="54" t="s">
        <v>268</v>
      </c>
      <c r="B187" s="55" t="s">
        <v>28</v>
      </c>
      <c r="C187" s="56" t="str">
        <f ca="1">IFERROR('transfer 3'!S123,"")</f>
        <v/>
      </c>
      <c r="D187" s="135">
        <f>'Default Conversions'!D63</f>
        <v>1.4999999999999999E-2</v>
      </c>
      <c r="E187" s="52" t="str">
        <f ca="1">IFERROR(D187*$C187,"")</f>
        <v/>
      </c>
      <c r="F187" s="135">
        <f>'Default Conversions'!F63</f>
        <v>1.67</v>
      </c>
      <c r="G187" s="52" t="str">
        <f ca="1">IFERROR(F187*$C187,"")</f>
        <v/>
      </c>
      <c r="H187" s="135">
        <f>'Default Conversions'!H63</f>
        <v>3.0000000000000001E-3</v>
      </c>
      <c r="I187" s="52" t="str">
        <f ca="1">IFERROR(H187*$C187,"")</f>
        <v/>
      </c>
      <c r="J187" s="135">
        <f>'Default Conversions'!J63</f>
        <v>6.4999999999999997E-3</v>
      </c>
      <c r="K187" s="52" t="str">
        <f ca="1">IFERROR(J187*$C187,"")</f>
        <v/>
      </c>
      <c r="L187" s="135">
        <f>'Default Conversions'!L63</f>
        <v>6.0999999999999997E-4</v>
      </c>
      <c r="M187" s="52" t="str">
        <f ca="1">IFERROR(L187*$C187,"")</f>
        <v/>
      </c>
      <c r="N187" s="135">
        <f>'Default Conversions'!N63</f>
        <v>1.5999999999999999E-5</v>
      </c>
      <c r="O187" s="52" t="str">
        <f ca="1">IFERROR(N187*$C187,"")</f>
        <v/>
      </c>
      <c r="P187" s="46"/>
    </row>
    <row r="188" spans="1:16" ht="16.5" thickBot="1" x14ac:dyDescent="0.3">
      <c r="A188" s="350" t="s">
        <v>141</v>
      </c>
      <c r="B188" s="351"/>
      <c r="C188" s="351"/>
      <c r="D188" s="351"/>
      <c r="E188" s="351"/>
      <c r="F188" s="351"/>
      <c r="G188" s="351"/>
      <c r="H188" s="351"/>
      <c r="I188" s="351"/>
      <c r="J188" s="351"/>
      <c r="K188" s="351"/>
      <c r="L188" s="351"/>
      <c r="M188" s="351"/>
      <c r="N188" s="351"/>
      <c r="O188" s="352"/>
      <c r="P188" s="46"/>
    </row>
    <row r="189" spans="1:16" ht="15.75" thickBot="1" x14ac:dyDescent="0.3">
      <c r="A189" s="54"/>
      <c r="B189" s="135"/>
      <c r="C189" s="135"/>
      <c r="D189" s="135"/>
      <c r="E189" s="135"/>
      <c r="F189" s="135"/>
      <c r="G189" s="135"/>
      <c r="H189" s="135"/>
      <c r="I189" s="135"/>
      <c r="J189" s="135"/>
      <c r="K189" s="135"/>
      <c r="L189" s="135"/>
      <c r="M189" s="135"/>
      <c r="N189" s="135"/>
      <c r="O189" s="135"/>
      <c r="P189" s="46"/>
    </row>
    <row r="190" spans="1:16" ht="15.75" hidden="1" thickBot="1" x14ac:dyDescent="0.3">
      <c r="A190" s="54"/>
      <c r="B190" s="135"/>
      <c r="C190" s="135"/>
      <c r="D190" s="135"/>
      <c r="E190" s="135"/>
      <c r="F190" s="135"/>
      <c r="G190" s="135"/>
      <c r="H190" s="135"/>
      <c r="I190" s="135"/>
      <c r="J190" s="135"/>
      <c r="K190" s="135"/>
      <c r="L190" s="135"/>
      <c r="M190" s="135"/>
      <c r="N190" s="135"/>
      <c r="O190" s="135"/>
      <c r="P190" s="46"/>
    </row>
    <row r="191" spans="1:16" ht="15.75" hidden="1" thickBot="1" x14ac:dyDescent="0.3">
      <c r="A191" s="54"/>
      <c r="B191" s="135"/>
      <c r="C191" s="135"/>
      <c r="D191" s="135"/>
      <c r="E191" s="135"/>
      <c r="F191" s="145"/>
      <c r="G191" s="135"/>
      <c r="H191" s="135"/>
      <c r="I191" s="135"/>
      <c r="J191" s="135"/>
      <c r="K191" s="135"/>
      <c r="L191" s="135"/>
      <c r="M191" s="135"/>
      <c r="N191" s="135"/>
      <c r="O191" s="135"/>
      <c r="P191" s="46"/>
    </row>
    <row r="192" spans="1:16" ht="15.75" thickBot="1" x14ac:dyDescent="0.3">
      <c r="A192" s="53" t="s">
        <v>42</v>
      </c>
      <c r="B192" s="135"/>
      <c r="C192" s="135"/>
      <c r="D192" s="135"/>
      <c r="E192" s="135"/>
      <c r="F192" s="135"/>
      <c r="G192" s="135"/>
      <c r="H192" s="135"/>
      <c r="I192" s="135"/>
      <c r="J192" s="135"/>
      <c r="K192" s="135"/>
      <c r="L192" s="135"/>
      <c r="M192" s="135"/>
      <c r="N192" s="135"/>
      <c r="O192" s="135"/>
      <c r="P192" s="46"/>
    </row>
    <row r="193" spans="1:16" ht="15.75" thickBot="1" x14ac:dyDescent="0.3">
      <c r="A193" s="54" t="s">
        <v>104</v>
      </c>
      <c r="B193" s="55" t="s">
        <v>17</v>
      </c>
      <c r="C193" s="56" t="str">
        <f ca="1">IFERROR('transfer 3'!S136,"")</f>
        <v/>
      </c>
      <c r="D193" s="135">
        <f>'Default Conversions'!D66</f>
        <v>2.9000000000000001E-2</v>
      </c>
      <c r="E193" s="52" t="str">
        <f ca="1">IFERROR(D193*$C193,"")</f>
        <v/>
      </c>
      <c r="F193" s="135">
        <f>'Default Conversions'!F66</f>
        <v>-16.8</v>
      </c>
      <c r="G193" s="52" t="str">
        <f ca="1">IFERROR(F193*$C193,"")</f>
        <v/>
      </c>
      <c r="H193" s="135">
        <f>'Default Conversions'!H66</f>
        <v>1.7999999999999999E-2</v>
      </c>
      <c r="I193" s="52" t="str">
        <f ca="1">IFERROR(H193*$C193,"")</f>
        <v/>
      </c>
      <c r="J193" s="135">
        <f>'Default Conversions'!J66</f>
        <v>3.3000000000000002E-2</v>
      </c>
      <c r="K193" s="52" t="str">
        <f ca="1">IFERROR(J193*$C193,"")</f>
        <v/>
      </c>
      <c r="L193" s="135">
        <f>'Default Conversions'!L66</f>
        <v>8.1999999999999998E-4</v>
      </c>
      <c r="M193" s="52" t="str">
        <f ca="1">IFERROR(L193*$C193,"")</f>
        <v/>
      </c>
      <c r="N193" s="135" t="str">
        <f>'Default Conversions'!N66</f>
        <v>NP</v>
      </c>
      <c r="O193" s="52" t="str">
        <f ca="1">IFERROR(N193*$C193,"")</f>
        <v/>
      </c>
      <c r="P193" s="46"/>
    </row>
    <row r="194" spans="1:16" ht="15.75" thickBot="1" x14ac:dyDescent="0.3">
      <c r="A194" s="54" t="s">
        <v>105</v>
      </c>
      <c r="B194" s="55" t="s">
        <v>17</v>
      </c>
      <c r="C194" s="56" t="str">
        <f ca="1">IFERROR('transfer 3'!S137,"")</f>
        <v/>
      </c>
      <c r="D194" s="135">
        <f>'Default Conversions'!D67</f>
        <v>1.6999999999999987E-2</v>
      </c>
      <c r="E194" s="52" t="str">
        <f ca="1">IFERROR(D194*$C194,"")</f>
        <v/>
      </c>
      <c r="F194" s="135">
        <f>'Default Conversions'!F67</f>
        <v>3.02</v>
      </c>
      <c r="G194" s="52" t="str">
        <f ca="1">IFERROR(F194*$C194,"")</f>
        <v/>
      </c>
      <c r="H194" s="135">
        <f>'Default Conversions'!H67</f>
        <v>5.1000000000000004E-3</v>
      </c>
      <c r="I194" s="52" t="str">
        <f ca="1">IFERROR(H194*$C194,"")</f>
        <v/>
      </c>
      <c r="J194" s="135">
        <f>'Default Conversions'!J67</f>
        <v>6.1999999999999998E-3</v>
      </c>
      <c r="K194" s="52" t="str">
        <f ca="1">IFERROR(J194*$C194,"")</f>
        <v/>
      </c>
      <c r="L194" s="135">
        <f>'Default Conversions'!L67</f>
        <v>1.6999999999999999E-3</v>
      </c>
      <c r="M194" s="52" t="str">
        <f ca="1">IFERROR(L194*$C194,"")</f>
        <v/>
      </c>
      <c r="N194" s="135">
        <f>'Default Conversions'!N67</f>
        <v>1.1000000000000001E-3</v>
      </c>
      <c r="O194" s="52" t="str">
        <f ca="1">IFERROR(N194*$C194,"")</f>
        <v/>
      </c>
      <c r="P194" s="46"/>
    </row>
    <row r="195" spans="1:16" ht="15.75" thickBot="1" x14ac:dyDescent="0.3">
      <c r="A195" s="54" t="s">
        <v>106</v>
      </c>
      <c r="B195" s="55" t="s">
        <v>17</v>
      </c>
      <c r="C195" s="56" t="str">
        <f ca="1">IFERROR('transfer 3'!S138,"")</f>
        <v/>
      </c>
      <c r="D195" s="135">
        <f>'Default Conversions'!D68</f>
        <v>3.3000000000000002E-2</v>
      </c>
      <c r="E195" s="52" t="str">
        <f ca="1">IFERROR(D195*$C195,"")</f>
        <v/>
      </c>
      <c r="F195" s="135">
        <f>'Default Conversions'!F68</f>
        <v>2.8</v>
      </c>
      <c r="G195" s="52" t="str">
        <f ca="1">IFERROR(F195*$C195,"")</f>
        <v/>
      </c>
      <c r="H195" s="135">
        <f>'Default Conversions'!H68</f>
        <v>4.5999999999999999E-3</v>
      </c>
      <c r="I195" s="52" t="str">
        <f ca="1">IFERROR(H195*$C195,"")</f>
        <v/>
      </c>
      <c r="J195" s="135">
        <f>'Default Conversions'!J68</f>
        <v>5.0000000000000001E-3</v>
      </c>
      <c r="K195" s="52" t="str">
        <f ca="1">IFERROR(J195*$C195,"")</f>
        <v/>
      </c>
      <c r="L195" s="135">
        <f>'Default Conversions'!L68</f>
        <v>1.5E-3</v>
      </c>
      <c r="M195" s="52" t="str">
        <f ca="1">IFERROR(L195*$C195,"")</f>
        <v/>
      </c>
      <c r="N195" s="135">
        <f>'Default Conversions'!N68</f>
        <v>1E-3</v>
      </c>
      <c r="O195" s="52" t="str">
        <f ca="1">IFERROR(N195*$C195,"")</f>
        <v/>
      </c>
      <c r="P195" s="46"/>
    </row>
    <row r="196" spans="1:16" ht="15.75" thickBot="1" x14ac:dyDescent="0.3">
      <c r="A196" s="54" t="s">
        <v>317</v>
      </c>
      <c r="B196" s="55" t="s">
        <v>17</v>
      </c>
      <c r="C196" s="56" t="str">
        <f ca="1">IFERROR('transfer 3'!S139,"")</f>
        <v/>
      </c>
      <c r="D196" s="135">
        <f>'Default Conversions'!D69</f>
        <v>8.7999999999999995E-2</v>
      </c>
      <c r="E196" s="52" t="str">
        <f t="shared" ref="E196:E197" ca="1" si="97">IFERROR(D196*$C196,"")</f>
        <v/>
      </c>
      <c r="F196" s="135">
        <f>'Default Conversions'!F69</f>
        <v>1.47</v>
      </c>
      <c r="G196" s="52" t="str">
        <f t="shared" ref="G196:G198" ca="1" si="98">IFERROR(F196*$C196,"")</f>
        <v/>
      </c>
      <c r="H196" s="135">
        <f>'Default Conversions'!H69</f>
        <v>1.6000000000000001E-3</v>
      </c>
      <c r="I196" s="52" t="str">
        <f t="shared" ref="I196:I198" ca="1" si="99">IFERROR(H196*$C196,"")</f>
        <v/>
      </c>
      <c r="J196" s="135">
        <f>'Default Conversions'!J69</f>
        <v>2.3999999999999998E-3</v>
      </c>
      <c r="K196" s="52" t="str">
        <f t="shared" ref="K196:K198" ca="1" si="100">IFERROR(J196*$C196,"")</f>
        <v/>
      </c>
      <c r="L196" s="135">
        <f>'Default Conversions'!L69</f>
        <v>6.9999999999999999E-4</v>
      </c>
      <c r="M196" s="52" t="str">
        <f t="shared" ref="M196:M198" ca="1" si="101">IFERROR(L196*$C196,"")</f>
        <v/>
      </c>
      <c r="N196" s="135">
        <f>'Default Conversions'!N69</f>
        <v>2.9999999999999997E-4</v>
      </c>
      <c r="O196" s="52" t="str">
        <f t="shared" ref="O196:O198" ca="1" si="102">IFERROR(N196*$C196,"")</f>
        <v/>
      </c>
      <c r="P196" s="46"/>
    </row>
    <row r="197" spans="1:16" ht="15.75" thickBot="1" x14ac:dyDescent="0.3">
      <c r="A197" s="54" t="s">
        <v>270</v>
      </c>
      <c r="B197" s="55" t="s">
        <v>24</v>
      </c>
      <c r="C197" s="56" t="str">
        <f ca="1">IFERROR('transfer 3'!S140,"")</f>
        <v/>
      </c>
      <c r="D197" s="135">
        <f>'Default Conversions'!D70</f>
        <v>19.983000000000001</v>
      </c>
      <c r="E197" s="52" t="str">
        <f t="shared" ca="1" si="97"/>
        <v/>
      </c>
      <c r="F197" s="135">
        <f>'Default Conversions'!F70</f>
        <v>343.92</v>
      </c>
      <c r="G197" s="52" t="str">
        <f t="shared" ca="1" si="98"/>
        <v/>
      </c>
      <c r="H197" s="135">
        <f>'Default Conversions'!H70</f>
        <v>0.47320000000000001</v>
      </c>
      <c r="I197" s="52" t="str">
        <f t="shared" ca="1" si="99"/>
        <v/>
      </c>
      <c r="J197" s="135">
        <f>'Default Conversions'!J70</f>
        <v>2.1650999999999998</v>
      </c>
      <c r="K197" s="52" t="str">
        <f t="shared" ca="1" si="100"/>
        <v/>
      </c>
      <c r="L197" s="135">
        <f>'Default Conversions'!L70</f>
        <v>0.18459999999999999</v>
      </c>
      <c r="M197" s="52" t="str">
        <f t="shared" ca="1" si="101"/>
        <v/>
      </c>
      <c r="N197" s="135">
        <f>'Default Conversions'!N70</f>
        <v>0.28949999999999998</v>
      </c>
      <c r="O197" s="52" t="str">
        <f t="shared" ca="1" si="102"/>
        <v/>
      </c>
      <c r="P197" s="46"/>
    </row>
    <row r="198" spans="1:16" ht="15.75" thickBot="1" x14ac:dyDescent="0.3">
      <c r="A198" s="54" t="s">
        <v>46</v>
      </c>
      <c r="B198" s="55" t="s">
        <v>24</v>
      </c>
      <c r="C198" s="56" t="str">
        <f ca="1">IFERROR('transfer 3'!S141,"")</f>
        <v/>
      </c>
      <c r="D198" s="135">
        <f>'Default Conversions'!D71</f>
        <v>5.1999999999999998E-3</v>
      </c>
      <c r="E198" s="52" t="str">
        <f ca="1">IFERROR(D198*$C198,"")</f>
        <v/>
      </c>
      <c r="F198" s="135">
        <f>'Default Conversions'!F71</f>
        <v>2.2000000000000002</v>
      </c>
      <c r="G198" s="52" t="str">
        <f t="shared" ca="1" si="98"/>
        <v/>
      </c>
      <c r="H198" s="135">
        <f>'Default Conversions'!H71</f>
        <v>3.7000000000000002E-3</v>
      </c>
      <c r="I198" s="52" t="str">
        <f t="shared" ca="1" si="99"/>
        <v/>
      </c>
      <c r="J198" s="135">
        <f>'Default Conversions'!J71</f>
        <v>4.5999999999999999E-3</v>
      </c>
      <c r="K198" s="52" t="str">
        <f t="shared" ca="1" si="100"/>
        <v/>
      </c>
      <c r="L198" s="135">
        <f>'Default Conversions'!L71</f>
        <v>7.2000000000000002E-5</v>
      </c>
      <c r="M198" s="52" t="str">
        <f t="shared" ca="1" si="101"/>
        <v/>
      </c>
      <c r="N198" s="135">
        <f>'Default Conversions'!N71</f>
        <v>6.1E-6</v>
      </c>
      <c r="O198" s="52" t="str">
        <f t="shared" ca="1" si="102"/>
        <v/>
      </c>
      <c r="P198" s="46"/>
    </row>
    <row r="199" spans="1:16" ht="15.75" thickBot="1" x14ac:dyDescent="0.3">
      <c r="A199" s="125" t="s">
        <v>131</v>
      </c>
      <c r="B199" s="55"/>
      <c r="C199" s="135"/>
      <c r="D199" s="135"/>
      <c r="E199" s="143">
        <f ca="1">SUM(E193:E198)</f>
        <v>0</v>
      </c>
      <c r="F199" s="135"/>
      <c r="G199" s="143">
        <f ca="1">SUM(G193:G198)</f>
        <v>0</v>
      </c>
      <c r="H199" s="135"/>
      <c r="I199" s="143">
        <f ca="1">SUM(I193:I198)</f>
        <v>0</v>
      </c>
      <c r="J199" s="135"/>
      <c r="K199" s="143">
        <f ca="1">SUM(K193:K198)</f>
        <v>0</v>
      </c>
      <c r="L199" s="135"/>
      <c r="M199" s="143">
        <f ca="1">SUM(M193:M198)</f>
        <v>0</v>
      </c>
      <c r="N199" s="135"/>
      <c r="O199" s="143">
        <f ca="1">SUM(O193:O198)</f>
        <v>0</v>
      </c>
      <c r="P199" s="46"/>
    </row>
    <row r="200" spans="1:16" ht="16.5" thickBot="1" x14ac:dyDescent="0.3">
      <c r="A200" s="343" t="s">
        <v>141</v>
      </c>
      <c r="B200" s="344"/>
      <c r="C200" s="344"/>
      <c r="D200" s="344"/>
      <c r="E200" s="344"/>
      <c r="F200" s="344"/>
      <c r="G200" s="344"/>
      <c r="H200" s="344"/>
      <c r="I200" s="344"/>
      <c r="J200" s="344"/>
      <c r="K200" s="344"/>
      <c r="L200" s="344"/>
      <c r="M200" s="344"/>
      <c r="N200" s="344"/>
      <c r="O200" s="345"/>
      <c r="P200" s="46"/>
    </row>
    <row r="201" spans="1:16" ht="15.75" thickBot="1" x14ac:dyDescent="0.3">
      <c r="A201" s="54"/>
      <c r="B201" s="55"/>
      <c r="C201" s="135"/>
      <c r="D201" s="135"/>
      <c r="E201" s="135"/>
      <c r="F201" s="135"/>
      <c r="G201" s="135"/>
      <c r="H201" s="135"/>
      <c r="I201" s="135"/>
      <c r="J201" s="135"/>
      <c r="K201" s="135"/>
      <c r="L201" s="135"/>
      <c r="M201" s="135"/>
      <c r="N201" s="135"/>
      <c r="O201" s="135"/>
      <c r="P201" s="46"/>
    </row>
    <row r="202" spans="1:16" ht="15.75" thickBot="1" x14ac:dyDescent="0.3">
      <c r="A202" s="249" t="s">
        <v>47</v>
      </c>
      <c r="B202" s="250" t="s">
        <v>48</v>
      </c>
      <c r="C202" s="169" t="str">
        <f ca="1">IFERROR('transfer 3'!S144,"")</f>
        <v/>
      </c>
      <c r="D202" s="142">
        <f>'Default Conversions'!D73</f>
        <v>9.1999999999999998E-3</v>
      </c>
      <c r="E202" s="121" t="str">
        <f ca="1">IFERROR(D202*$C202,"")</f>
        <v/>
      </c>
      <c r="F202" s="142">
        <f>'Default Conversions'!F73</f>
        <v>5</v>
      </c>
      <c r="G202" s="121" t="str">
        <f ca="1">IFERROR(F202*$C202,"")</f>
        <v/>
      </c>
      <c r="H202" s="142">
        <f>'Default Conversions'!H73</f>
        <v>9.7000000000000003E-3</v>
      </c>
      <c r="I202" s="121" t="str">
        <f ca="1">IFERROR(H202*$C202,"")</f>
        <v/>
      </c>
      <c r="J202" s="142">
        <f>'Default Conversions'!J73</f>
        <v>5.8999999999999999E-3</v>
      </c>
      <c r="K202" s="121" t="str">
        <f ca="1">IFERROR(J202*$C202,"")</f>
        <v/>
      </c>
      <c r="L202" s="142">
        <f>'Default Conversions'!L73</f>
        <v>1.6E-2</v>
      </c>
      <c r="M202" s="121" t="str">
        <f ca="1">IFERROR(L202*$C202,"")</f>
        <v/>
      </c>
      <c r="N202" s="142">
        <f>'Default Conversions'!N73</f>
        <v>1.5E-5</v>
      </c>
      <c r="O202" s="121" t="str">
        <f ca="1">IFERROR(N202*$C202,"")</f>
        <v/>
      </c>
      <c r="P202" s="46"/>
    </row>
    <row r="203" spans="1:16" ht="15.75" thickBot="1" x14ac:dyDescent="0.3">
      <c r="A203" s="251" t="e">
        <f ca="1">'transfer 3'!Q149</f>
        <v>#REF!</v>
      </c>
      <c r="B203" s="134" t="s">
        <v>48</v>
      </c>
      <c r="C203" s="170" t="str">
        <f ca="1">IFERROR('transfer 3'!S149,"")</f>
        <v/>
      </c>
      <c r="D203" s="135" t="e">
        <f ca="1">'Transfer 1'!D70</f>
        <v>#REF!</v>
      </c>
      <c r="E203" s="134" t="str">
        <f t="shared" ref="E203:E204" ca="1" si="103">IFERROR(D203*$C203,"")</f>
        <v/>
      </c>
      <c r="F203" s="135" t="e">
        <f ca="1">'Transfer 1'!F70</f>
        <v>#REF!</v>
      </c>
      <c r="G203" s="134" t="str">
        <f t="shared" ref="G203:G204" ca="1" si="104">IFERROR(F203*$C203,"")</f>
        <v/>
      </c>
      <c r="H203" s="135" t="e">
        <f ca="1">'Transfer 1'!H70</f>
        <v>#REF!</v>
      </c>
      <c r="I203" s="134" t="str">
        <f t="shared" ref="I203:I204" ca="1" si="105">IFERROR(H203*$C203,"")</f>
        <v/>
      </c>
      <c r="J203" s="135" t="e">
        <f ca="1">'Transfer 1'!J70</f>
        <v>#REF!</v>
      </c>
      <c r="K203" s="134" t="str">
        <f t="shared" ref="K203:K204" ca="1" si="106">IFERROR(J203*$C203,"")</f>
        <v/>
      </c>
      <c r="L203" s="135" t="e">
        <f ca="1">'Transfer 1'!L70</f>
        <v>#REF!</v>
      </c>
      <c r="M203" s="134" t="str">
        <f t="shared" ref="M203:M204" ca="1" si="107">IFERROR(L203*$C203,"")</f>
        <v/>
      </c>
      <c r="N203" s="135" t="e">
        <f ca="1">'Transfer 1'!N70</f>
        <v>#REF!</v>
      </c>
      <c r="O203" s="134" t="str">
        <f t="shared" ref="O203:O204" ca="1" si="108">IFERROR(N203*$C203,"")</f>
        <v/>
      </c>
      <c r="P203" s="46"/>
    </row>
    <row r="204" spans="1:16" ht="15.75" thickBot="1" x14ac:dyDescent="0.3">
      <c r="A204" s="251" t="e">
        <f ca="1">'transfer 3'!Q150</f>
        <v>#REF!</v>
      </c>
      <c r="B204" s="250" t="s">
        <v>48</v>
      </c>
      <c r="C204" s="170" t="str">
        <f ca="1">IFERROR('transfer 3'!S150,"")</f>
        <v/>
      </c>
      <c r="D204" s="135" t="e">
        <f ca="1">'Transfer 1'!D71</f>
        <v>#REF!</v>
      </c>
      <c r="E204" s="121" t="str">
        <f t="shared" ca="1" si="103"/>
        <v/>
      </c>
      <c r="F204" s="135" t="e">
        <f ca="1">'Transfer 1'!F71</f>
        <v>#REF!</v>
      </c>
      <c r="G204" s="121" t="str">
        <f t="shared" ca="1" si="104"/>
        <v/>
      </c>
      <c r="H204" s="135" t="e">
        <f ca="1">'Transfer 1'!H71</f>
        <v>#REF!</v>
      </c>
      <c r="I204" s="121" t="str">
        <f t="shared" ca="1" si="105"/>
        <v/>
      </c>
      <c r="J204" s="135" t="e">
        <f ca="1">'Transfer 1'!J71</f>
        <v>#REF!</v>
      </c>
      <c r="K204" s="121" t="str">
        <f t="shared" ca="1" si="106"/>
        <v/>
      </c>
      <c r="L204" s="135" t="e">
        <f ca="1">'Transfer 1'!L71</f>
        <v>#REF!</v>
      </c>
      <c r="M204" s="121" t="str">
        <f t="shared" ca="1" si="107"/>
        <v/>
      </c>
      <c r="N204" s="135" t="e">
        <f ca="1">'Transfer 1'!N71</f>
        <v>#REF!</v>
      </c>
      <c r="O204" s="121" t="str">
        <f t="shared" ca="1" si="108"/>
        <v/>
      </c>
      <c r="P204" s="46"/>
    </row>
    <row r="205" spans="1:16" ht="16.5" thickBot="1" x14ac:dyDescent="0.3">
      <c r="A205" s="343" t="s">
        <v>141</v>
      </c>
      <c r="B205" s="344"/>
      <c r="C205" s="344"/>
      <c r="D205" s="344"/>
      <c r="E205" s="344"/>
      <c r="F205" s="344"/>
      <c r="G205" s="344"/>
      <c r="H205" s="344"/>
      <c r="I205" s="344"/>
      <c r="J205" s="344"/>
      <c r="K205" s="344"/>
      <c r="L205" s="344"/>
      <c r="M205" s="344"/>
      <c r="N205" s="344"/>
      <c r="O205" s="345"/>
      <c r="P205" s="46"/>
    </row>
    <row r="206" spans="1:16" x14ac:dyDescent="0.25">
      <c r="A206" s="180"/>
      <c r="B206" s="181"/>
      <c r="C206" s="182"/>
      <c r="D206" s="181"/>
      <c r="E206" s="181"/>
      <c r="F206" s="181"/>
      <c r="G206" s="181"/>
      <c r="H206" s="181"/>
      <c r="I206" s="181"/>
      <c r="J206" s="181"/>
      <c r="K206" s="181"/>
      <c r="L206" s="181"/>
      <c r="M206" s="181"/>
      <c r="N206" s="181"/>
      <c r="O206" s="181"/>
      <c r="P206" s="46"/>
    </row>
    <row r="207" spans="1:16" ht="15.75" x14ac:dyDescent="0.25">
      <c r="A207" s="230" t="str">
        <f>General!$A$4</f>
        <v>Spreadsheets for Environmental Footprint Analysis (SEFA) Version 3.0, November 2019</v>
      </c>
      <c r="B207" s="213"/>
      <c r="C207" s="213"/>
      <c r="D207" s="213"/>
      <c r="E207" s="213"/>
      <c r="F207" s="213"/>
      <c r="G207" s="213"/>
      <c r="H207" s="213"/>
      <c r="I207" s="213"/>
      <c r="J207" s="213"/>
      <c r="K207" s="213"/>
      <c r="L207" s="213"/>
      <c r="M207" s="213"/>
      <c r="N207" s="2"/>
      <c r="O207" s="47" t="e">
        <f ca="1">General!$A$3</f>
        <v>#REF!</v>
      </c>
      <c r="P207" s="46"/>
    </row>
    <row r="208" spans="1:16" x14ac:dyDescent="0.25">
      <c r="A208" s="213"/>
      <c r="B208" s="213"/>
      <c r="C208" s="213"/>
      <c r="D208" s="213"/>
      <c r="E208" s="213"/>
      <c r="F208" s="213"/>
      <c r="G208" s="213"/>
      <c r="H208" s="213"/>
      <c r="I208" s="213"/>
      <c r="J208" s="213"/>
      <c r="K208" s="213"/>
      <c r="L208" s="213"/>
      <c r="M208" s="213"/>
      <c r="N208" s="2"/>
      <c r="O208" s="47" t="e">
        <f ca="1">General!$A$6</f>
        <v>#REF!</v>
      </c>
      <c r="P208" s="46"/>
    </row>
    <row r="209" spans="1:16" x14ac:dyDescent="0.25">
      <c r="A209" s="213"/>
      <c r="B209" s="213"/>
      <c r="C209" s="213"/>
      <c r="D209" s="213"/>
      <c r="E209" s="213"/>
      <c r="F209" s="213"/>
      <c r="G209" s="213"/>
      <c r="H209" s="213"/>
      <c r="I209" s="213"/>
      <c r="J209" s="213"/>
      <c r="K209" s="213"/>
      <c r="L209" s="213"/>
      <c r="M209" s="213"/>
      <c r="N209" s="2"/>
      <c r="O209" s="47" t="e">
        <f ca="1">General!$C$16</f>
        <v>#REF!</v>
      </c>
      <c r="P209" s="46"/>
    </row>
    <row r="210" spans="1:16" ht="18.75" x14ac:dyDescent="0.3">
      <c r="A210" s="354" t="e">
        <f ca="1">CONCATENATE(O3," - Off-Site Footprint (Scope 3b)")</f>
        <v>#REF!</v>
      </c>
      <c r="B210" s="354"/>
      <c r="C210" s="354"/>
      <c r="D210" s="354"/>
      <c r="E210" s="354"/>
      <c r="F210" s="354"/>
      <c r="G210" s="354"/>
      <c r="H210" s="354"/>
      <c r="I210" s="354"/>
      <c r="J210" s="354"/>
      <c r="K210" s="354"/>
      <c r="L210" s="354"/>
      <c r="M210" s="354"/>
      <c r="N210" s="354"/>
      <c r="O210" s="354"/>
      <c r="P210" s="46"/>
    </row>
    <row r="211" spans="1:16" ht="19.5" hidden="1" thickBot="1" x14ac:dyDescent="0.35">
      <c r="A211" s="354" t="e">
        <f ca="1">CONCATENATE(O3," - Off-Site Footprint (Scope 3b) (continued)")</f>
        <v>#REF!</v>
      </c>
      <c r="B211" s="354"/>
      <c r="C211" s="354"/>
      <c r="D211" s="354"/>
      <c r="E211" s="354"/>
      <c r="F211" s="354"/>
      <c r="G211" s="354"/>
      <c r="H211" s="354"/>
      <c r="I211" s="354"/>
      <c r="J211" s="354"/>
      <c r="K211" s="354"/>
      <c r="L211" s="354"/>
      <c r="M211" s="354"/>
      <c r="N211" s="354"/>
      <c r="O211" s="354"/>
      <c r="P211" s="46"/>
    </row>
    <row r="212" spans="1:16" ht="15.75" thickBot="1" x14ac:dyDescent="0.3">
      <c r="A212" s="46"/>
      <c r="B212" s="46"/>
      <c r="C212" s="46"/>
      <c r="D212" s="46"/>
      <c r="E212" s="46"/>
      <c r="F212" s="46"/>
      <c r="G212" s="46"/>
      <c r="H212" s="46"/>
      <c r="I212" s="46"/>
      <c r="J212" s="46"/>
      <c r="K212" s="46"/>
      <c r="L212" s="46"/>
      <c r="M212" s="46"/>
      <c r="N212" s="46"/>
      <c r="O212" s="46"/>
      <c r="P212" s="46"/>
    </row>
    <row r="213" spans="1:16" ht="15.75" thickBot="1" x14ac:dyDescent="0.3">
      <c r="A213" s="349" t="s">
        <v>19</v>
      </c>
      <c r="B213" s="357" t="s">
        <v>0</v>
      </c>
      <c r="C213" s="349" t="s">
        <v>5</v>
      </c>
      <c r="D213" s="349" t="s">
        <v>6</v>
      </c>
      <c r="E213" s="349"/>
      <c r="F213" s="349" t="s">
        <v>7</v>
      </c>
      <c r="G213" s="349"/>
      <c r="H213" s="349" t="s">
        <v>8</v>
      </c>
      <c r="I213" s="349"/>
      <c r="J213" s="349" t="s">
        <v>9</v>
      </c>
      <c r="K213" s="349"/>
      <c r="L213" s="349" t="s">
        <v>10</v>
      </c>
      <c r="M213" s="349"/>
      <c r="N213" s="349" t="s">
        <v>11</v>
      </c>
      <c r="O213" s="349"/>
      <c r="P213" s="46"/>
    </row>
    <row r="214" spans="1:16" ht="15.75" thickBot="1" x14ac:dyDescent="0.3">
      <c r="A214" s="349"/>
      <c r="B214" s="357"/>
      <c r="C214" s="349"/>
      <c r="D214" s="143" t="s">
        <v>12</v>
      </c>
      <c r="E214" s="349" t="s">
        <v>13</v>
      </c>
      <c r="F214" s="143" t="s">
        <v>12</v>
      </c>
      <c r="G214" s="349" t="s">
        <v>119</v>
      </c>
      <c r="H214" s="143" t="s">
        <v>12</v>
      </c>
      <c r="I214" s="349" t="s">
        <v>14</v>
      </c>
      <c r="J214" s="143" t="s">
        <v>12</v>
      </c>
      <c r="K214" s="349" t="s">
        <v>14</v>
      </c>
      <c r="L214" s="143" t="s">
        <v>12</v>
      </c>
      <c r="M214" s="349" t="s">
        <v>14</v>
      </c>
      <c r="N214" s="143" t="s">
        <v>12</v>
      </c>
      <c r="O214" s="349" t="s">
        <v>14</v>
      </c>
      <c r="P214" s="46"/>
    </row>
    <row r="215" spans="1:16" ht="15.75" thickBot="1" x14ac:dyDescent="0.3">
      <c r="A215" s="349"/>
      <c r="B215" s="357"/>
      <c r="C215" s="349"/>
      <c r="D215" s="143" t="s">
        <v>15</v>
      </c>
      <c r="E215" s="349"/>
      <c r="F215" s="143" t="s">
        <v>15</v>
      </c>
      <c r="G215" s="349"/>
      <c r="H215" s="143" t="s">
        <v>15</v>
      </c>
      <c r="I215" s="349"/>
      <c r="J215" s="143" t="s">
        <v>15</v>
      </c>
      <c r="K215" s="349"/>
      <c r="L215" s="143" t="s">
        <v>15</v>
      </c>
      <c r="M215" s="349"/>
      <c r="N215" s="143" t="s">
        <v>15</v>
      </c>
      <c r="O215" s="349"/>
      <c r="P215" s="46"/>
    </row>
    <row r="216" spans="1:16" ht="15.75" thickBot="1" x14ac:dyDescent="0.3">
      <c r="A216" s="146" t="s">
        <v>49</v>
      </c>
      <c r="B216" s="147"/>
      <c r="C216" s="135"/>
      <c r="D216" s="135"/>
      <c r="E216" s="135"/>
      <c r="F216" s="135"/>
      <c r="G216" s="135"/>
      <c r="H216" s="135"/>
      <c r="I216" s="135"/>
      <c r="J216" s="135"/>
      <c r="K216" s="135"/>
      <c r="L216" s="135"/>
      <c r="M216" s="135"/>
      <c r="N216" s="135"/>
      <c r="O216" s="135"/>
      <c r="P216" s="46"/>
    </row>
    <row r="217" spans="1:16" ht="15.75" thickBot="1" x14ac:dyDescent="0.3">
      <c r="A217" s="132" t="s">
        <v>331</v>
      </c>
      <c r="B217" s="253" t="s">
        <v>61</v>
      </c>
      <c r="C217" s="170" t="str">
        <f ca="1">IFERROR('transfer 3'!S153,"")</f>
        <v/>
      </c>
      <c r="D217" s="135">
        <f>'Default Conversions'!D76</f>
        <v>6.0899999999999999E-3</v>
      </c>
      <c r="E217" s="52" t="str">
        <f t="shared" ref="E217:O231" ca="1" si="109">IFERROR(D217*$C217,"")</f>
        <v/>
      </c>
      <c r="F217" s="135">
        <f>'Default Conversions'!F76</f>
        <v>2.4300000000000002</v>
      </c>
      <c r="G217" s="52" t="str">
        <f t="shared" ca="1" si="109"/>
        <v/>
      </c>
      <c r="H217" s="135">
        <f>'Default Conversions'!H76</f>
        <v>1.6000000000000001E-3</v>
      </c>
      <c r="I217" s="52" t="str">
        <f t="shared" ca="1" si="109"/>
        <v/>
      </c>
      <c r="J217" s="135">
        <f>'Default Conversions'!J76</f>
        <v>1.67E-3</v>
      </c>
      <c r="K217" s="52" t="str">
        <f t="shared" ca="1" si="109"/>
        <v/>
      </c>
      <c r="L217" s="135">
        <f>'Default Conversions'!L76</f>
        <v>2.0900000000000001E-4</v>
      </c>
      <c r="M217" s="52" t="str">
        <f t="shared" ca="1" si="109"/>
        <v/>
      </c>
      <c r="N217" s="135">
        <f>'Default Conversions'!N76</f>
        <v>8.7000000000000001E-5</v>
      </c>
      <c r="O217" s="52" t="str">
        <f t="shared" ca="1" si="109"/>
        <v/>
      </c>
      <c r="P217" s="46"/>
    </row>
    <row r="218" spans="1:16" ht="15.75" thickBot="1" x14ac:dyDescent="0.3">
      <c r="A218" s="132" t="s">
        <v>155</v>
      </c>
      <c r="B218" s="52" t="s">
        <v>48</v>
      </c>
      <c r="C218" s="170" t="str">
        <f ca="1">IFERROR('transfer 3'!S154,"")</f>
        <v/>
      </c>
      <c r="D218" s="252">
        <f>'Default Conversions'!D77</f>
        <v>1.4999999999999999E-2</v>
      </c>
      <c r="E218" s="52" t="str">
        <f t="shared" ca="1" si="109"/>
        <v/>
      </c>
      <c r="F218" s="252">
        <f>'Default Conversions'!F77</f>
        <v>4.4000000000000004</v>
      </c>
      <c r="G218" s="52" t="str">
        <f t="shared" ca="1" si="109"/>
        <v/>
      </c>
      <c r="H218" s="252">
        <f>'Default Conversions'!H77</f>
        <v>1.6E-2</v>
      </c>
      <c r="I218" s="52" t="str">
        <f t="shared" ca="1" si="109"/>
        <v/>
      </c>
      <c r="J218" s="252">
        <f>'Default Conversions'!J77</f>
        <v>1.4999999999999999E-2</v>
      </c>
      <c r="K218" s="52" t="str">
        <f t="shared" ca="1" si="109"/>
        <v/>
      </c>
      <c r="L218" s="252" t="str">
        <f>'Default Conversions'!L77</f>
        <v>NP</v>
      </c>
      <c r="M218" s="52" t="str">
        <f t="shared" ca="1" si="109"/>
        <v/>
      </c>
      <c r="N218" s="252" t="str">
        <f>'Default Conversions'!N77</f>
        <v>NP</v>
      </c>
      <c r="O218" s="52" t="str">
        <f t="shared" ca="1" si="109"/>
        <v/>
      </c>
      <c r="P218" s="46"/>
    </row>
    <row r="219" spans="1:16" ht="15.75" thickBot="1" x14ac:dyDescent="0.3">
      <c r="A219" s="132" t="s">
        <v>174</v>
      </c>
      <c r="B219" s="52" t="s">
        <v>50</v>
      </c>
      <c r="C219" s="170" t="str">
        <f ca="1">IFERROR('transfer 3'!S155,"")</f>
        <v/>
      </c>
      <c r="D219" s="135">
        <f>'Default Conversions'!D78</f>
        <v>0.16</v>
      </c>
      <c r="E219" s="52" t="str">
        <f t="shared" ca="1" si="109"/>
        <v/>
      </c>
      <c r="F219" s="135">
        <f>'Default Conversions'!F78</f>
        <v>25</v>
      </c>
      <c r="G219" s="52" t="str">
        <f t="shared" ca="1" si="109"/>
        <v/>
      </c>
      <c r="H219" s="135">
        <f>'Default Conversions'!H78</f>
        <v>0.14000000000000001</v>
      </c>
      <c r="I219" s="52" t="str">
        <f t="shared" ca="1" si="109"/>
        <v/>
      </c>
      <c r="J219" s="135">
        <f>'Default Conversions'!J78</f>
        <v>7.4999999999999997E-2</v>
      </c>
      <c r="K219" s="52" t="str">
        <f t="shared" ca="1" si="109"/>
        <v/>
      </c>
      <c r="L219" s="135">
        <f>'Default Conversions'!L78</f>
        <v>0.4</v>
      </c>
      <c r="M219" s="52" t="str">
        <f t="shared" ca="1" si="109"/>
        <v/>
      </c>
      <c r="N219" s="135">
        <f>'Default Conversions'!N78</f>
        <v>1.4E-3</v>
      </c>
      <c r="O219" s="52" t="str">
        <f t="shared" ca="1" si="109"/>
        <v/>
      </c>
      <c r="P219" s="46"/>
    </row>
    <row r="220" spans="1:16" ht="15.75" thickBot="1" x14ac:dyDescent="0.3">
      <c r="A220" s="132" t="s">
        <v>175</v>
      </c>
      <c r="B220" s="52" t="s">
        <v>50</v>
      </c>
      <c r="C220" s="170" t="str">
        <f ca="1">IFERROR('transfer 3'!S156,"")</f>
        <v/>
      </c>
      <c r="D220" s="135">
        <f>'Default Conversions'!D79</f>
        <v>0.18</v>
      </c>
      <c r="E220" s="52" t="str">
        <f t="shared" ca="1" si="109"/>
        <v/>
      </c>
      <c r="F220" s="135">
        <f>'Default Conversions'!F79</f>
        <v>27.500000000000004</v>
      </c>
      <c r="G220" s="52" t="str">
        <f t="shared" ca="1" si="109"/>
        <v/>
      </c>
      <c r="H220" s="135">
        <f>'Default Conversions'!H79</f>
        <v>0.15400000000000003</v>
      </c>
      <c r="I220" s="52" t="str">
        <f t="shared" ca="1" si="109"/>
        <v/>
      </c>
      <c r="J220" s="135">
        <f>'Default Conversions'!J79</f>
        <v>8.2500000000000004E-2</v>
      </c>
      <c r="K220" s="52" t="str">
        <f t="shared" ca="1" si="109"/>
        <v/>
      </c>
      <c r="L220" s="135">
        <f>'Default Conversions'!L79</f>
        <v>0.44000000000000006</v>
      </c>
      <c r="M220" s="52" t="str">
        <f t="shared" ca="1" si="109"/>
        <v/>
      </c>
      <c r="N220" s="135">
        <f>'Default Conversions'!N79</f>
        <v>1.5400000000000001E-3</v>
      </c>
      <c r="O220" s="52" t="str">
        <f t="shared" ca="1" si="109"/>
        <v/>
      </c>
      <c r="P220" s="46"/>
    </row>
    <row r="221" spans="1:16" ht="15.75" thickBot="1" x14ac:dyDescent="0.3">
      <c r="A221" s="132" t="s">
        <v>285</v>
      </c>
      <c r="B221" s="52" t="s">
        <v>327</v>
      </c>
      <c r="C221" s="170" t="str">
        <f ca="1">IFERROR('transfer 3'!S167,"")</f>
        <v/>
      </c>
      <c r="D221" s="135">
        <f>'Default Conversions'!D80</f>
        <v>5.8071029117000003E-2</v>
      </c>
      <c r="E221" s="52" t="str">
        <f t="shared" ca="1" si="109"/>
        <v/>
      </c>
      <c r="F221" s="135">
        <f>'Default Conversions'!F80</f>
        <v>6.8534384200000007</v>
      </c>
      <c r="G221" s="52" t="str">
        <f t="shared" ca="1" si="109"/>
        <v/>
      </c>
      <c r="H221" s="135">
        <f>'Default Conversions'!H80</f>
        <v>0.13140195739999999</v>
      </c>
      <c r="I221" s="52" t="str">
        <f t="shared" ca="1" si="109"/>
        <v/>
      </c>
      <c r="J221" s="135">
        <f>'Default Conversions'!J80</f>
        <v>0.30387576659999999</v>
      </c>
      <c r="K221" s="52" t="str">
        <f t="shared" ca="1" si="109"/>
        <v/>
      </c>
      <c r="L221" s="135">
        <f>'Default Conversions'!L80</f>
        <v>4.556982414E-2</v>
      </c>
      <c r="M221" s="52" t="str">
        <f t="shared" ca="1" si="109"/>
        <v/>
      </c>
      <c r="N221" s="135">
        <f>'Default Conversions'!N80</f>
        <v>3.3016528560000001E-2</v>
      </c>
      <c r="O221" s="52" t="str">
        <f t="shared" ca="1" si="109"/>
        <v/>
      </c>
      <c r="P221" s="46"/>
    </row>
    <row r="222" spans="1:16" ht="15.75" thickBot="1" x14ac:dyDescent="0.3">
      <c r="A222" s="132" t="s">
        <v>286</v>
      </c>
      <c r="B222" s="52" t="s">
        <v>327</v>
      </c>
      <c r="C222" s="170" t="str">
        <f ca="1">IFERROR('transfer 3'!S168,"")</f>
        <v/>
      </c>
      <c r="D222" s="135">
        <f>'Default Conversions'!D81</f>
        <v>0.21199999999999999</v>
      </c>
      <c r="E222" s="52" t="str">
        <f t="shared" ca="1" si="109"/>
        <v/>
      </c>
      <c r="F222" s="135">
        <f>'Default Conversions'!F81</f>
        <v>27.4693</v>
      </c>
      <c r="G222" s="52" t="str">
        <f t="shared" ca="1" si="109"/>
        <v/>
      </c>
      <c r="H222" s="135">
        <f>'Default Conversions'!H81</f>
        <v>0.64229999999999998</v>
      </c>
      <c r="I222" s="52" t="str">
        <f t="shared" ca="1" si="109"/>
        <v/>
      </c>
      <c r="J222" s="135">
        <f>'Default Conversions'!J81</f>
        <v>1.5072000000000001</v>
      </c>
      <c r="K222" s="52" t="str">
        <f t="shared" ca="1" si="109"/>
        <v/>
      </c>
      <c r="L222" s="135">
        <f>'Default Conversions'!L81</f>
        <v>0.22639999999999999</v>
      </c>
      <c r="M222" s="52" t="str">
        <f t="shared" ca="1" si="109"/>
        <v/>
      </c>
      <c r="N222" s="135">
        <f>'Default Conversions'!N81</f>
        <v>0.1643</v>
      </c>
      <c r="O222" s="52" t="str">
        <f t="shared" ca="1" si="109"/>
        <v/>
      </c>
      <c r="P222" s="46"/>
    </row>
    <row r="223" spans="1:16" ht="15.75" thickBot="1" x14ac:dyDescent="0.3">
      <c r="A223" s="132" t="s">
        <v>287</v>
      </c>
      <c r="B223" s="52" t="s">
        <v>327</v>
      </c>
      <c r="C223" s="170" t="str">
        <f ca="1">IFERROR('transfer 3'!S169,"")</f>
        <v/>
      </c>
      <c r="D223" s="135">
        <f>'Default Conversions'!D82</f>
        <v>7.3171472399999993E-2</v>
      </c>
      <c r="E223" s="52" t="str">
        <f t="shared" ca="1" si="109"/>
        <v/>
      </c>
      <c r="F223" s="135">
        <f>'Default Conversions'!F82</f>
        <v>9.3254580000000011</v>
      </c>
      <c r="G223" s="52" t="str">
        <f t="shared" ca="1" si="109"/>
        <v/>
      </c>
      <c r="H223" s="135">
        <f>'Default Conversions'!H82</f>
        <v>0.21274390000000001</v>
      </c>
      <c r="I223" s="52" t="str">
        <f t="shared" ca="1" si="109"/>
        <v/>
      </c>
      <c r="J223" s="135">
        <f>'Default Conversions'!J82</f>
        <v>0.49823960000000006</v>
      </c>
      <c r="K223" s="52" t="str">
        <f t="shared" ca="1" si="109"/>
        <v/>
      </c>
      <c r="L223" s="135">
        <f>'Default Conversions'!L82</f>
        <v>7.4735940000000001E-2</v>
      </c>
      <c r="M223" s="52" t="str">
        <f t="shared" ca="1" si="109"/>
        <v/>
      </c>
      <c r="N223" s="135">
        <f>'Default Conversions'!N82</f>
        <v>5.4233159999999996E-2</v>
      </c>
      <c r="O223" s="52" t="str">
        <f t="shared" ca="1" si="109"/>
        <v/>
      </c>
      <c r="P223" s="46"/>
    </row>
    <row r="224" spans="1:16" ht="15.75" thickBot="1" x14ac:dyDescent="0.3">
      <c r="A224" s="132" t="s">
        <v>288</v>
      </c>
      <c r="B224" s="52" t="s">
        <v>327</v>
      </c>
      <c r="C224" s="170" t="str">
        <f ca="1">IFERROR('transfer 3'!S170,"")</f>
        <v/>
      </c>
      <c r="D224" s="135">
        <f>'Default Conversions'!D83</f>
        <v>7.40245077E-3</v>
      </c>
      <c r="E224" s="52" t="str">
        <f t="shared" ca="1" si="109"/>
        <v/>
      </c>
      <c r="F224" s="135">
        <f>'Default Conversions'!F83</f>
        <v>0.64594779999999996</v>
      </c>
      <c r="G224" s="52" t="str">
        <f t="shared" ca="1" si="109"/>
        <v/>
      </c>
      <c r="H224" s="135">
        <f>'Default Conversions'!H83</f>
        <v>6.7681219999999997E-3</v>
      </c>
      <c r="I224" s="52" t="str">
        <f t="shared" ca="1" si="109"/>
        <v/>
      </c>
      <c r="J224" s="135">
        <f>'Default Conversions'!J83</f>
        <v>1.4792866000000002E-2</v>
      </c>
      <c r="K224" s="52" t="str">
        <f t="shared" ca="1" si="109"/>
        <v/>
      </c>
      <c r="L224" s="135">
        <f>'Default Conversions'!L83</f>
        <v>2.2023953999999999E-3</v>
      </c>
      <c r="M224" s="52" t="str">
        <f t="shared" ca="1" si="109"/>
        <v/>
      </c>
      <c r="N224" s="135">
        <f>'Default Conversions'!N83</f>
        <v>1.5542429999999999E-3</v>
      </c>
      <c r="O224" s="52" t="str">
        <f t="shared" ca="1" si="109"/>
        <v/>
      </c>
      <c r="P224" s="46"/>
    </row>
    <row r="225" spans="1:16" ht="15.75" thickBot="1" x14ac:dyDescent="0.3">
      <c r="A225" s="132" t="s">
        <v>289</v>
      </c>
      <c r="B225" s="52" t="s">
        <v>327</v>
      </c>
      <c r="C225" s="170" t="str">
        <f ca="1">IFERROR('transfer 3'!S171,"")</f>
        <v/>
      </c>
      <c r="D225" s="135">
        <f>'Default Conversions'!D84</f>
        <v>1.7439832799999999E-2</v>
      </c>
      <c r="E225" s="52" t="str">
        <f t="shared" ca="1" si="109"/>
        <v/>
      </c>
      <c r="F225" s="135">
        <f>'Default Conversions'!F84</f>
        <v>1.3381921999999999</v>
      </c>
      <c r="G225" s="52" t="str">
        <f t="shared" ca="1" si="109"/>
        <v/>
      </c>
      <c r="H225" s="135">
        <f>'Default Conversions'!H84</f>
        <v>7.0106280000000014E-3</v>
      </c>
      <c r="I225" s="52" t="str">
        <f t="shared" ca="1" si="109"/>
        <v/>
      </c>
      <c r="J225" s="135">
        <f>'Default Conversions'!J84</f>
        <v>1.3249645999999999E-2</v>
      </c>
      <c r="K225" s="52" t="str">
        <f t="shared" ca="1" si="109"/>
        <v/>
      </c>
      <c r="L225" s="135">
        <f>'Default Conversions'!L84</f>
        <v>1.940048E-3</v>
      </c>
      <c r="M225" s="52" t="str">
        <f t="shared" ca="1" si="109"/>
        <v/>
      </c>
      <c r="N225" s="135">
        <f>'Default Conversions'!N84</f>
        <v>1.2830772000000002E-3</v>
      </c>
      <c r="O225" s="52" t="str">
        <f t="shared" ca="1" si="109"/>
        <v/>
      </c>
      <c r="P225" s="46"/>
    </row>
    <row r="226" spans="1:16" ht="15.75" thickBot="1" x14ac:dyDescent="0.3">
      <c r="A226" s="132" t="s">
        <v>290</v>
      </c>
      <c r="B226" s="52" t="s">
        <v>327</v>
      </c>
      <c r="C226" s="170" t="str">
        <f ca="1">IFERROR('transfer 3'!S172,"")</f>
        <v/>
      </c>
      <c r="D226" s="135">
        <f>'Default Conversions'!D85</f>
        <v>2.3884988400000001E-2</v>
      </c>
      <c r="E226" s="52" t="str">
        <f t="shared" ca="1" si="109"/>
        <v/>
      </c>
      <c r="F226" s="135">
        <f>'Default Conversions'!F85</f>
        <v>1.8717054000000002</v>
      </c>
      <c r="G226" s="52" t="str">
        <f t="shared" ca="1" si="109"/>
        <v/>
      </c>
      <c r="H226" s="135">
        <f>'Default Conversions'!H85</f>
        <v>7.9806519999999995E-3</v>
      </c>
      <c r="I226" s="52" t="str">
        <f t="shared" ca="1" si="109"/>
        <v/>
      </c>
      <c r="J226" s="135">
        <f>'Default Conversions'!J85</f>
        <v>1.4153532000000002E-2</v>
      </c>
      <c r="K226" s="52" t="str">
        <f t="shared" ca="1" si="109"/>
        <v/>
      </c>
      <c r="L226" s="135">
        <f>'Default Conversions'!L85</f>
        <v>2.0546872000000004E-3</v>
      </c>
      <c r="M226" s="52" t="str">
        <f t="shared" ca="1" si="109"/>
        <v/>
      </c>
      <c r="N226" s="135">
        <f>'Default Conversions'!N85</f>
        <v>1.2874863999999999E-3</v>
      </c>
      <c r="O226" s="52" t="str">
        <f t="shared" ca="1" si="109"/>
        <v/>
      </c>
      <c r="P226" s="46"/>
    </row>
    <row r="227" spans="1:16" ht="15.75" thickBot="1" x14ac:dyDescent="0.3">
      <c r="A227" s="132" t="s">
        <v>291</v>
      </c>
      <c r="B227" s="52" t="s">
        <v>327</v>
      </c>
      <c r="C227" s="170" t="str">
        <f ca="1">IFERROR('transfer 3'!S173,"")</f>
        <v/>
      </c>
      <c r="D227" s="135">
        <f>'Default Conversions'!D86</f>
        <v>3.3647503500000002E-2</v>
      </c>
      <c r="E227" s="52" t="str">
        <f t="shared" ca="1" si="109"/>
        <v/>
      </c>
      <c r="F227" s="135">
        <f>'Default Conversions'!F86</f>
        <v>4.2989700000000006</v>
      </c>
      <c r="G227" s="52" t="str">
        <f t="shared" ca="1" si="109"/>
        <v/>
      </c>
      <c r="H227" s="135">
        <f>'Default Conversions'!H86</f>
        <v>9.5459180000000005E-2</v>
      </c>
      <c r="I227" s="52" t="str">
        <f t="shared" ca="1" si="109"/>
        <v/>
      </c>
      <c r="J227" s="135">
        <f>'Default Conversions'!J86</f>
        <v>0.22266460000000002</v>
      </c>
      <c r="K227" s="52" t="str">
        <f t="shared" ca="1" si="109"/>
        <v/>
      </c>
      <c r="L227" s="135">
        <f>'Default Conversions'!L86</f>
        <v>3.3509919999999999E-2</v>
      </c>
      <c r="M227" s="52" t="str">
        <f t="shared" ca="1" si="109"/>
        <v/>
      </c>
      <c r="N227" s="135">
        <f>'Default Conversions'!N86</f>
        <v>2.4250600000000001E-2</v>
      </c>
      <c r="O227" s="52" t="str">
        <f t="shared" ca="1" si="109"/>
        <v/>
      </c>
      <c r="P227" s="46"/>
    </row>
    <row r="228" spans="1:16" ht="15.75" thickBot="1" x14ac:dyDescent="0.3">
      <c r="A228" s="132" t="s">
        <v>292</v>
      </c>
      <c r="B228" s="52" t="s">
        <v>327</v>
      </c>
      <c r="C228" s="170" t="str">
        <f ca="1">IFERROR('transfer 3'!S174,"")</f>
        <v/>
      </c>
      <c r="D228" s="135">
        <f>'Default Conversions'!D87</f>
        <v>1.4122473300000001E-2</v>
      </c>
      <c r="E228" s="52" t="str">
        <f t="shared" ca="1" si="109"/>
        <v/>
      </c>
      <c r="F228" s="135">
        <f>'Default Conversions'!F87</f>
        <v>1.4726728</v>
      </c>
      <c r="G228" s="52" t="str">
        <f t="shared" ca="1" si="109"/>
        <v/>
      </c>
      <c r="H228" s="135">
        <f>'Default Conversions'!H87</f>
        <v>7.9806519999999995E-3</v>
      </c>
      <c r="I228" s="52" t="str">
        <f t="shared" ca="1" si="109"/>
        <v/>
      </c>
      <c r="J228" s="135">
        <f>'Default Conversions'!J87</f>
        <v>1.3602382E-2</v>
      </c>
      <c r="K228" s="52" t="str">
        <f t="shared" ca="1" si="109"/>
        <v/>
      </c>
      <c r="L228" s="135">
        <f>'Default Conversions'!L87</f>
        <v>1.9797308000000001E-3</v>
      </c>
      <c r="M228" s="52" t="str">
        <f t="shared" ca="1" si="109"/>
        <v/>
      </c>
      <c r="N228" s="135">
        <f>'Default Conversions'!N87</f>
        <v>1.2015070000000001E-3</v>
      </c>
      <c r="O228" s="52" t="str">
        <f t="shared" ca="1" si="109"/>
        <v/>
      </c>
      <c r="P228" s="46"/>
    </row>
    <row r="229" spans="1:16" ht="15.75" thickBot="1" x14ac:dyDescent="0.3">
      <c r="A229" s="132" t="s">
        <v>293</v>
      </c>
      <c r="B229" s="52" t="s">
        <v>327</v>
      </c>
      <c r="C229" s="170" t="str">
        <f ca="1">IFERROR('transfer 3'!S175,"")</f>
        <v/>
      </c>
      <c r="D229" s="135">
        <f>'Default Conversions'!D88</f>
        <v>5.1276899699999996E-2</v>
      </c>
      <c r="E229" s="52" t="str">
        <f t="shared" ca="1" si="109"/>
        <v/>
      </c>
      <c r="F229" s="135">
        <f>'Default Conversions'!F88</f>
        <v>5.224902000000001</v>
      </c>
      <c r="G229" s="52" t="str">
        <f t="shared" ca="1" si="109"/>
        <v/>
      </c>
      <c r="H229" s="135">
        <f>'Default Conversions'!H88</f>
        <v>8.3333879999999999E-2</v>
      </c>
      <c r="I229" s="52" t="str">
        <f t="shared" ca="1" si="109"/>
        <v/>
      </c>
      <c r="J229" s="135">
        <f>'Default Conversions'!J88</f>
        <v>0.19047744000000003</v>
      </c>
      <c r="K229" s="52" t="str">
        <f t="shared" ca="1" si="109"/>
        <v/>
      </c>
      <c r="L229" s="135">
        <f>'Default Conversions'!L88</f>
        <v>2.8439340000000004E-2</v>
      </c>
      <c r="M229" s="52" t="str">
        <f t="shared" ca="1" si="109"/>
        <v/>
      </c>
      <c r="N229" s="135">
        <f>'Default Conversions'!N88</f>
        <v>2.1208252E-2</v>
      </c>
      <c r="O229" s="52" t="str">
        <f t="shared" ca="1" si="109"/>
        <v/>
      </c>
      <c r="P229" s="46"/>
    </row>
    <row r="230" spans="1:16" ht="15.75" thickBot="1" x14ac:dyDescent="0.3">
      <c r="A230" s="132" t="s">
        <v>294</v>
      </c>
      <c r="B230" s="52" t="s">
        <v>327</v>
      </c>
      <c r="C230" s="170" t="str">
        <f ca="1">IFERROR('transfer 3'!S176,"")</f>
        <v/>
      </c>
      <c r="D230" s="135">
        <f>'Default Conversions'!D89</f>
        <v>7.6204486799999999E-2</v>
      </c>
      <c r="E230" s="52" t="str">
        <f t="shared" ca="1" si="109"/>
        <v/>
      </c>
      <c r="F230" s="135">
        <f>'Default Conversions'!F89</f>
        <v>9.0168140000000001</v>
      </c>
      <c r="G230" s="52" t="str">
        <f t="shared" ca="1" si="109"/>
        <v/>
      </c>
      <c r="H230" s="135">
        <f>'Default Conversions'!H89</f>
        <v>0.10449804</v>
      </c>
      <c r="I230" s="52" t="str">
        <f t="shared" ca="1" si="109"/>
        <v/>
      </c>
      <c r="J230" s="135">
        <f>'Default Conversions'!J89</f>
        <v>0.22707380000000005</v>
      </c>
      <c r="K230" s="52" t="str">
        <f t="shared" ca="1" si="109"/>
        <v/>
      </c>
      <c r="L230" s="135">
        <f>'Default Conversions'!L89</f>
        <v>3.3950840000000003E-2</v>
      </c>
      <c r="M230" s="52" t="str">
        <f t="shared" ca="1" si="109"/>
        <v/>
      </c>
      <c r="N230" s="135">
        <f>'Default Conversions'!N89</f>
        <v>2.3589220000000001E-2</v>
      </c>
      <c r="O230" s="52" t="str">
        <f t="shared" ca="1" si="109"/>
        <v/>
      </c>
      <c r="P230" s="46"/>
    </row>
    <row r="231" spans="1:16" ht="15.75" thickBot="1" x14ac:dyDescent="0.3">
      <c r="A231" s="132" t="s">
        <v>295</v>
      </c>
      <c r="B231" s="52" t="s">
        <v>327</v>
      </c>
      <c r="C231" s="170" t="str">
        <f ca="1">IFERROR('transfer 3'!S177,"")</f>
        <v/>
      </c>
      <c r="D231" s="135">
        <f>'Default Conversions'!D90</f>
        <v>7.1560183499999999E-2</v>
      </c>
      <c r="E231" s="52" t="str">
        <f t="shared" ca="1" si="109"/>
        <v/>
      </c>
      <c r="F231" s="135">
        <f>'Default Conversions'!F90</f>
        <v>7.8704220000000014</v>
      </c>
      <c r="G231" s="52" t="str">
        <f t="shared" ca="1" si="109"/>
        <v/>
      </c>
      <c r="H231" s="135">
        <f>'Default Conversions'!H90</f>
        <v>0.14594451999999999</v>
      </c>
      <c r="I231" s="52" t="str">
        <f t="shared" ca="1" si="109"/>
        <v/>
      </c>
      <c r="J231" s="135">
        <f>'Default Conversions'!J90</f>
        <v>0.33730380000000004</v>
      </c>
      <c r="K231" s="52" t="str">
        <f t="shared" ca="1" si="109"/>
        <v/>
      </c>
      <c r="L231" s="135">
        <f>'Default Conversions'!L90</f>
        <v>5.0485340000000004E-2</v>
      </c>
      <c r="M231" s="52" t="str">
        <f t="shared" ca="1" si="109"/>
        <v/>
      </c>
      <c r="N231" s="135">
        <f>'Default Conversions'!N90</f>
        <v>3.7257739999999998E-2</v>
      </c>
      <c r="O231" s="52" t="str">
        <f t="shared" ca="1" si="109"/>
        <v/>
      </c>
      <c r="P231" s="46"/>
    </row>
    <row r="232" spans="1:16" ht="30" customHeight="1" thickBot="1" x14ac:dyDescent="0.3">
      <c r="A232" s="343" t="s">
        <v>141</v>
      </c>
      <c r="B232" s="344"/>
      <c r="C232" s="344"/>
      <c r="D232" s="344"/>
      <c r="E232" s="344"/>
      <c r="F232" s="344"/>
      <c r="G232" s="344"/>
      <c r="H232" s="344"/>
      <c r="I232" s="344"/>
      <c r="J232" s="344"/>
      <c r="K232" s="344"/>
      <c r="L232" s="344"/>
      <c r="M232" s="344"/>
      <c r="N232" s="344"/>
      <c r="O232" s="345"/>
      <c r="P232" s="46"/>
    </row>
    <row r="233" spans="1:16" ht="15.75" thickBot="1" x14ac:dyDescent="0.3">
      <c r="A233" s="87"/>
      <c r="B233" s="147"/>
      <c r="C233" s="148"/>
      <c r="D233" s="135"/>
      <c r="E233" s="135"/>
      <c r="F233" s="135"/>
      <c r="G233" s="135"/>
      <c r="H233" s="135"/>
      <c r="I233" s="135"/>
      <c r="J233" s="135"/>
      <c r="K233" s="135"/>
      <c r="L233" s="135"/>
      <c r="M233" s="135"/>
      <c r="N233" s="135"/>
      <c r="O233" s="135"/>
      <c r="P233" s="46"/>
    </row>
    <row r="234" spans="1:16" ht="15.75" thickBot="1" x14ac:dyDescent="0.3">
      <c r="A234" s="149" t="s">
        <v>51</v>
      </c>
      <c r="B234" s="147"/>
      <c r="C234" s="135"/>
      <c r="D234" s="135"/>
      <c r="E234" s="135"/>
      <c r="F234" s="135"/>
      <c r="G234" s="135"/>
      <c r="H234" s="135"/>
      <c r="I234" s="135"/>
      <c r="J234" s="135"/>
      <c r="K234" s="135"/>
      <c r="L234" s="135"/>
      <c r="M234" s="135"/>
      <c r="N234" s="135"/>
      <c r="O234" s="135"/>
      <c r="P234" s="46"/>
    </row>
    <row r="235" spans="1:16" ht="15.75" thickBot="1" x14ac:dyDescent="0.3">
      <c r="A235" s="150" t="s">
        <v>52</v>
      </c>
      <c r="B235" s="147" t="s">
        <v>16</v>
      </c>
      <c r="C235" s="56" t="str">
        <f ca="1">IFERROR('transfer 3'!S180,"")</f>
        <v/>
      </c>
      <c r="D235" s="145">
        <f>'Default Conversions'!D93</f>
        <v>3.053799999999999</v>
      </c>
      <c r="E235" s="52" t="str">
        <f t="shared" ref="E235:O239" ca="1" si="110">IFERROR(D235*$C235,"")</f>
        <v/>
      </c>
      <c r="F235" s="145">
        <f>'Default Conversions'!F93</f>
        <v>180</v>
      </c>
      <c r="G235" s="52" t="str">
        <f t="shared" ca="1" si="110"/>
        <v/>
      </c>
      <c r="H235" s="145">
        <f>'Default Conversions'!H93</f>
        <v>0.76999999999999991</v>
      </c>
      <c r="I235" s="52" t="str">
        <f t="shared" ca="1" si="110"/>
        <v/>
      </c>
      <c r="J235" s="145">
        <f>'Default Conversions'!J93</f>
        <v>0.15</v>
      </c>
      <c r="K235" s="52" t="str">
        <f t="shared" ca="1" si="110"/>
        <v/>
      </c>
      <c r="L235" s="145">
        <f>'Default Conversions'!L93</f>
        <v>1.8000000000000002E-2</v>
      </c>
      <c r="M235" s="52" t="str">
        <f t="shared" ca="1" si="110"/>
        <v/>
      </c>
      <c r="N235" s="145" t="str">
        <f>'Default Conversions'!N93</f>
        <v>NP</v>
      </c>
      <c r="O235" s="52" t="str">
        <f t="shared" ca="1" si="110"/>
        <v/>
      </c>
      <c r="P235" s="46"/>
    </row>
    <row r="236" spans="1:16" ht="15.75" thickBot="1" x14ac:dyDescent="0.3">
      <c r="A236" s="150" t="s">
        <v>53</v>
      </c>
      <c r="B236" s="147" t="s">
        <v>16</v>
      </c>
      <c r="C236" s="56" t="str">
        <f ca="1">IFERROR('transfer 3'!S181,"")</f>
        <v/>
      </c>
      <c r="D236" s="145">
        <f>'Default Conversions'!D94</f>
        <v>1.6317999999999993</v>
      </c>
      <c r="E236" s="52" t="str">
        <f t="shared" ca="1" si="110"/>
        <v/>
      </c>
      <c r="F236" s="145">
        <f>'Default Conversions'!F94</f>
        <v>270</v>
      </c>
      <c r="G236" s="52" t="str">
        <f t="shared" ca="1" si="110"/>
        <v/>
      </c>
      <c r="H236" s="145">
        <f>'Default Conversions'!H94</f>
        <v>0.18000000000000002</v>
      </c>
      <c r="I236" s="52" t="str">
        <f t="shared" ca="1" si="110"/>
        <v/>
      </c>
      <c r="J236" s="145">
        <f>'Default Conversions'!J94</f>
        <v>13</v>
      </c>
      <c r="K236" s="52" t="str">
        <f t="shared" ca="1" si="110"/>
        <v/>
      </c>
      <c r="L236" s="145">
        <f>'Default Conversions'!L94</f>
        <v>7.0999999999999995E-3</v>
      </c>
      <c r="M236" s="52" t="str">
        <f t="shared" ca="1" si="110"/>
        <v/>
      </c>
      <c r="N236" s="145" t="str">
        <f>'Default Conversions'!N94</f>
        <v>NP</v>
      </c>
      <c r="O236" s="52" t="str">
        <f t="shared" ca="1" si="110"/>
        <v/>
      </c>
      <c r="P236" s="46"/>
    </row>
    <row r="237" spans="1:16" ht="15.75" thickBot="1" x14ac:dyDescent="0.3">
      <c r="A237" s="150" t="s">
        <v>54</v>
      </c>
      <c r="B237" s="147" t="s">
        <v>16</v>
      </c>
      <c r="C237" s="56" t="str">
        <f ca="1">IFERROR('transfer 3'!S182,"")</f>
        <v/>
      </c>
      <c r="D237" s="145">
        <f>'Default Conversions'!D95</f>
        <v>0.155472</v>
      </c>
      <c r="E237" s="52" t="str">
        <f t="shared" ca="1" si="110"/>
        <v/>
      </c>
      <c r="F237" s="145">
        <f>'Default Conversions'!F95</f>
        <v>25</v>
      </c>
      <c r="G237" s="52" t="str">
        <f t="shared" ca="1" si="110"/>
        <v/>
      </c>
      <c r="H237" s="145">
        <f>'Default Conversions'!H95</f>
        <v>0.15</v>
      </c>
      <c r="I237" s="52" t="str">
        <f t="shared" ca="1" si="110"/>
        <v/>
      </c>
      <c r="J237" s="145">
        <f>'Default Conversions'!J95</f>
        <v>0.5</v>
      </c>
      <c r="K237" s="52" t="str">
        <f t="shared" ca="1" si="110"/>
        <v/>
      </c>
      <c r="L237" s="145">
        <f>'Default Conversions'!L95</f>
        <v>1.5E-3</v>
      </c>
      <c r="M237" s="52" t="str">
        <f t="shared" ca="1" si="110"/>
        <v/>
      </c>
      <c r="N237" s="145" t="str">
        <f>'Default Conversions'!N95</f>
        <v>NP</v>
      </c>
      <c r="O237" s="52" t="str">
        <f t="shared" ca="1" si="110"/>
        <v/>
      </c>
      <c r="P237" s="46"/>
    </row>
    <row r="238" spans="1:16" ht="15.75" thickBot="1" x14ac:dyDescent="0.3">
      <c r="A238" s="150" t="s">
        <v>55</v>
      </c>
      <c r="B238" s="147" t="s">
        <v>16</v>
      </c>
      <c r="C238" s="56" t="str">
        <f ca="1">IFERROR('transfer 3'!S183,"")</f>
        <v/>
      </c>
      <c r="D238" s="145">
        <f>'Default Conversions'!D96</f>
        <v>2.2954000000000012</v>
      </c>
      <c r="E238" s="52" t="str">
        <f t="shared" ca="1" si="110"/>
        <v/>
      </c>
      <c r="F238" s="145">
        <f>'Default Conversions'!F96</f>
        <v>270</v>
      </c>
      <c r="G238" s="52" t="str">
        <f t="shared" ca="1" si="110"/>
        <v/>
      </c>
      <c r="H238" s="145">
        <f>'Default Conversions'!H96</f>
        <v>1.7</v>
      </c>
      <c r="I238" s="52" t="str">
        <f t="shared" ca="1" si="110"/>
        <v/>
      </c>
      <c r="J238" s="145">
        <f>'Default Conversions'!J96</f>
        <v>6.8999999999999992E-2</v>
      </c>
      <c r="K238" s="52" t="str">
        <f t="shared" ca="1" si="110"/>
        <v/>
      </c>
      <c r="L238" s="145">
        <f>'Default Conversions'!L96</f>
        <v>4.1999999999999996E-2</v>
      </c>
      <c r="M238" s="52" t="str">
        <f t="shared" ca="1" si="110"/>
        <v/>
      </c>
      <c r="N238" s="145" t="str">
        <f>'Default Conversions'!N96</f>
        <v>NP</v>
      </c>
      <c r="O238" s="52" t="str">
        <f t="shared" ca="1" si="110"/>
        <v/>
      </c>
      <c r="P238" s="46"/>
    </row>
    <row r="239" spans="1:16" ht="15.75" thickBot="1" x14ac:dyDescent="0.3">
      <c r="A239" s="150" t="s">
        <v>112</v>
      </c>
      <c r="B239" s="147" t="s">
        <v>16</v>
      </c>
      <c r="C239" s="56" t="str">
        <f ca="1">IFERROR('transfer 3'!S184,"")</f>
        <v/>
      </c>
      <c r="D239" s="135" t="str">
        <f ca="1">IFERROR('Transfer 2'!D27,"")</f>
        <v/>
      </c>
      <c r="E239" s="52" t="str">
        <f t="shared" ca="1" si="110"/>
        <v/>
      </c>
      <c r="F239" s="135" t="str">
        <f ca="1">IFERROR('Transfer 2'!F27,"")</f>
        <v/>
      </c>
      <c r="G239" s="52" t="str">
        <f t="shared" ca="1" si="110"/>
        <v/>
      </c>
      <c r="H239" s="135" t="str">
        <f ca="1">IFERROR('Transfer 2'!H27,"")</f>
        <v/>
      </c>
      <c r="I239" s="52" t="str">
        <f t="shared" ca="1" si="110"/>
        <v/>
      </c>
      <c r="J239" s="135" t="str">
        <f ca="1">IFERROR('Transfer 2'!J27,"")</f>
        <v/>
      </c>
      <c r="K239" s="52" t="str">
        <f t="shared" ca="1" si="110"/>
        <v/>
      </c>
      <c r="L239" s="135" t="str">
        <f ca="1">IFERROR('Transfer 2'!L27,"")</f>
        <v/>
      </c>
      <c r="M239" s="52" t="str">
        <f t="shared" ca="1" si="110"/>
        <v/>
      </c>
      <c r="N239" s="135" t="str">
        <f ca="1">IFERROR('Transfer 2'!N27,"")</f>
        <v/>
      </c>
      <c r="O239" s="52" t="str">
        <f t="shared" ca="1" si="110"/>
        <v/>
      </c>
      <c r="P239" s="46"/>
    </row>
    <row r="240" spans="1:16" ht="15.75" thickBot="1" x14ac:dyDescent="0.3">
      <c r="A240" s="125" t="s">
        <v>132</v>
      </c>
      <c r="B240" s="55"/>
      <c r="C240" s="135"/>
      <c r="D240" s="135"/>
      <c r="E240" s="143">
        <f ca="1">SUM(E235:E239)</f>
        <v>0</v>
      </c>
      <c r="F240" s="135"/>
      <c r="G240" s="143">
        <f ca="1">SUM(G235:G239)</f>
        <v>0</v>
      </c>
      <c r="H240" s="135"/>
      <c r="I240" s="143">
        <f ca="1">SUM(I235:I239)</f>
        <v>0</v>
      </c>
      <c r="J240" s="135"/>
      <c r="K240" s="143">
        <f ca="1">SUM(K235:K239)</f>
        <v>0</v>
      </c>
      <c r="L240" s="135"/>
      <c r="M240" s="143">
        <f ca="1">SUM(M235:M239)</f>
        <v>0</v>
      </c>
      <c r="N240" s="135"/>
      <c r="O240" s="143">
        <f ca="1">SUM(O239)</f>
        <v>0</v>
      </c>
      <c r="P240" s="46"/>
    </row>
    <row r="241" spans="1:16" ht="30" customHeight="1" thickBot="1" x14ac:dyDescent="0.3">
      <c r="A241" s="343" t="s">
        <v>141</v>
      </c>
      <c r="B241" s="344"/>
      <c r="C241" s="344"/>
      <c r="D241" s="344"/>
      <c r="E241" s="344"/>
      <c r="F241" s="344"/>
      <c r="G241" s="344"/>
      <c r="H241" s="344"/>
      <c r="I241" s="344"/>
      <c r="J241" s="344"/>
      <c r="K241" s="344"/>
      <c r="L241" s="344"/>
      <c r="M241" s="344"/>
      <c r="N241" s="344"/>
      <c r="O241" s="345"/>
      <c r="P241" s="46"/>
    </row>
    <row r="242" spans="1:16" ht="15.75" thickBot="1" x14ac:dyDescent="0.3">
      <c r="A242" s="150"/>
      <c r="B242" s="147"/>
      <c r="C242" s="135"/>
      <c r="D242" s="135"/>
      <c r="E242" s="135"/>
      <c r="F242" s="135"/>
      <c r="G242" s="135"/>
      <c r="H242" s="135"/>
      <c r="I242" s="135"/>
      <c r="J242" s="135"/>
      <c r="K242" s="135"/>
      <c r="L242" s="135"/>
      <c r="M242" s="135"/>
      <c r="N242" s="135"/>
      <c r="O242" s="135"/>
      <c r="P242" s="46"/>
    </row>
    <row r="243" spans="1:16" ht="15.75" thickBot="1" x14ac:dyDescent="0.3">
      <c r="A243" s="149" t="s">
        <v>56</v>
      </c>
      <c r="B243" s="147"/>
      <c r="C243" s="135"/>
      <c r="D243" s="135"/>
      <c r="E243" s="135"/>
      <c r="F243" s="135"/>
      <c r="G243" s="135"/>
      <c r="H243" s="135"/>
      <c r="I243" s="135"/>
      <c r="J243" s="135"/>
      <c r="K243" s="135"/>
      <c r="L243" s="135"/>
      <c r="M243" s="135"/>
      <c r="N243" s="135"/>
      <c r="O243" s="135"/>
      <c r="P243" s="46"/>
    </row>
    <row r="244" spans="1:16" ht="15.75" thickBot="1" x14ac:dyDescent="0.3">
      <c r="A244" s="150" t="s">
        <v>113</v>
      </c>
      <c r="B244" s="151" t="s">
        <v>16</v>
      </c>
      <c r="C244" s="169" t="str">
        <f ca="1">IFERROR('transfer 3'!S187,"")</f>
        <v/>
      </c>
      <c r="D244" s="142">
        <f>0.1*(D69+D11)</f>
        <v>1.0342</v>
      </c>
      <c r="E244" s="121" t="str">
        <f t="shared" ref="E244" ca="1" si="111">IFERROR(D244*$C244,"")</f>
        <v/>
      </c>
      <c r="F244" s="142" t="str">
        <f ca="1">IFERROR(0.1*F69,"")</f>
        <v/>
      </c>
      <c r="G244" s="121" t="str">
        <f t="shared" ref="G244" ca="1" si="112">IFERROR(F244*$C244,"")</f>
        <v/>
      </c>
      <c r="H244" s="142" t="str">
        <f ca="1">IFERROR(0.1*H69,"")</f>
        <v/>
      </c>
      <c r="I244" s="121" t="str">
        <f t="shared" ref="I244" ca="1" si="113">IFERROR(H244*$C244,"")</f>
        <v/>
      </c>
      <c r="J244" s="142" t="str">
        <f ca="1">IFERROR(0.1*J69,"")</f>
        <v/>
      </c>
      <c r="K244" s="121" t="str">
        <f t="shared" ref="K244" ca="1" si="114">IFERROR(J244*$C244,"")</f>
        <v/>
      </c>
      <c r="L244" s="142" t="str">
        <f ca="1">IFERROR(0.1*L69,"")</f>
        <v/>
      </c>
      <c r="M244" s="121" t="str">
        <f t="shared" ref="M244" ca="1" si="115">IFERROR(L244*$C244,"")</f>
        <v/>
      </c>
      <c r="N244" s="142" t="str">
        <f ca="1">IFERROR(0.1*N69,"")</f>
        <v/>
      </c>
      <c r="O244" s="121" t="str">
        <f t="shared" ref="O244" ca="1" si="116">IFERROR(N244*$C244,"")</f>
        <v/>
      </c>
      <c r="P244" s="46"/>
    </row>
    <row r="245" spans="1:16" ht="16.5" thickBot="1" x14ac:dyDescent="0.3">
      <c r="A245" s="343" t="s">
        <v>141</v>
      </c>
      <c r="B245" s="344"/>
      <c r="C245" s="344"/>
      <c r="D245" s="344"/>
      <c r="E245" s="344"/>
      <c r="F245" s="344"/>
      <c r="G245" s="344"/>
      <c r="H245" s="344"/>
      <c r="I245" s="344"/>
      <c r="J245" s="344"/>
      <c r="K245" s="344"/>
      <c r="L245" s="344"/>
      <c r="M245" s="344"/>
      <c r="N245" s="344"/>
      <c r="O245" s="345"/>
      <c r="P245" s="46"/>
    </row>
    <row r="246" spans="1:16" x14ac:dyDescent="0.25">
      <c r="A246" s="183"/>
      <c r="B246" s="181"/>
      <c r="C246" s="184"/>
      <c r="D246" s="184"/>
      <c r="E246" s="185"/>
      <c r="F246" s="185"/>
      <c r="G246" s="185"/>
      <c r="H246" s="184"/>
      <c r="I246" s="186"/>
      <c r="J246" s="184"/>
      <c r="K246" s="186"/>
      <c r="L246" s="186"/>
      <c r="M246" s="187"/>
      <c r="N246" s="186"/>
      <c r="O246" s="188"/>
      <c r="P246" s="46"/>
    </row>
    <row r="247" spans="1:16" x14ac:dyDescent="0.25">
      <c r="A247" s="183"/>
      <c r="B247" s="181"/>
      <c r="C247" s="184"/>
      <c r="D247" s="184"/>
      <c r="E247" s="185"/>
      <c r="F247" s="185"/>
      <c r="G247" s="185"/>
      <c r="H247" s="184"/>
      <c r="I247" s="186"/>
      <c r="J247" s="184"/>
      <c r="K247" s="186"/>
      <c r="L247" s="186"/>
      <c r="M247" s="187"/>
      <c r="N247" s="186"/>
      <c r="O247" s="188"/>
      <c r="P247" s="46"/>
    </row>
    <row r="248" spans="1:16" ht="15.75" x14ac:dyDescent="0.25">
      <c r="A248" s="230" t="str">
        <f>General!$A$4</f>
        <v>Spreadsheets for Environmental Footprint Analysis (SEFA) Version 3.0, November 2019</v>
      </c>
      <c r="B248" s="213"/>
      <c r="C248" s="213"/>
      <c r="D248" s="213"/>
      <c r="E248" s="213"/>
      <c r="F248" s="213"/>
      <c r="G248" s="213"/>
      <c r="H248" s="213"/>
      <c r="I248" s="213"/>
      <c r="J248" s="213"/>
      <c r="K248" s="213"/>
      <c r="L248" s="213"/>
      <c r="M248" s="213"/>
      <c r="N248" s="2"/>
      <c r="O248" s="47" t="e">
        <f ca="1">General!$A$3</f>
        <v>#REF!</v>
      </c>
      <c r="P248" s="46"/>
    </row>
    <row r="249" spans="1:16" x14ac:dyDescent="0.25">
      <c r="A249" s="213"/>
      <c r="B249" s="213"/>
      <c r="C249" s="213"/>
      <c r="D249" s="213"/>
      <c r="E249" s="213"/>
      <c r="F249" s="213"/>
      <c r="G249" s="213"/>
      <c r="H249" s="213"/>
      <c r="I249" s="213"/>
      <c r="J249" s="213"/>
      <c r="K249" s="213"/>
      <c r="L249" s="213"/>
      <c r="M249" s="213"/>
      <c r="N249" s="2"/>
      <c r="O249" s="47" t="e">
        <f ca="1">General!$A$6</f>
        <v>#REF!</v>
      </c>
      <c r="P249" s="46"/>
    </row>
    <row r="250" spans="1:16" x14ac:dyDescent="0.25">
      <c r="A250" s="213"/>
      <c r="B250" s="213"/>
      <c r="C250" s="213"/>
      <c r="D250" s="213"/>
      <c r="E250" s="213"/>
      <c r="F250" s="213"/>
      <c r="G250" s="213"/>
      <c r="H250" s="213"/>
      <c r="I250" s="213"/>
      <c r="J250" s="213"/>
      <c r="K250" s="213"/>
      <c r="L250" s="213"/>
      <c r="M250" s="213"/>
      <c r="N250" s="2"/>
      <c r="O250" s="47" t="e">
        <f ca="1">General!$C$16</f>
        <v>#REF!</v>
      </c>
      <c r="P250" s="46"/>
    </row>
    <row r="251" spans="1:16" ht="18.75" x14ac:dyDescent="0.3">
      <c r="A251" s="354" t="e">
        <f ca="1">CONCATENATE(O3," - Off-Site Footprint (Scope 3b)")</f>
        <v>#REF!</v>
      </c>
      <c r="B251" s="354"/>
      <c r="C251" s="354"/>
      <c r="D251" s="354"/>
      <c r="E251" s="354"/>
      <c r="F251" s="354"/>
      <c r="G251" s="354"/>
      <c r="H251" s="354"/>
      <c r="I251" s="354"/>
      <c r="J251" s="354"/>
      <c r="K251" s="354"/>
      <c r="L251" s="354"/>
      <c r="M251" s="354"/>
      <c r="N251" s="354"/>
      <c r="O251" s="354"/>
      <c r="P251" s="46"/>
    </row>
    <row r="252" spans="1:16" ht="15.75" thickBot="1" x14ac:dyDescent="0.3">
      <c r="A252" s="46"/>
      <c r="B252" s="46"/>
      <c r="C252" s="46"/>
      <c r="D252" s="46"/>
      <c r="E252" s="46"/>
      <c r="F252" s="46"/>
      <c r="G252" s="46"/>
      <c r="H252" s="46"/>
      <c r="I252" s="46"/>
      <c r="J252" s="46"/>
      <c r="K252" s="46"/>
      <c r="L252" s="46"/>
      <c r="M252" s="46"/>
      <c r="N252" s="46"/>
      <c r="O252" s="46"/>
      <c r="P252" s="46"/>
    </row>
    <row r="253" spans="1:16" ht="15.75" thickBot="1" x14ac:dyDescent="0.3">
      <c r="A253" s="349" t="s">
        <v>19</v>
      </c>
      <c r="B253" s="349" t="s">
        <v>0</v>
      </c>
      <c r="C253" s="349" t="s">
        <v>5</v>
      </c>
      <c r="D253" s="349" t="s">
        <v>6</v>
      </c>
      <c r="E253" s="349"/>
      <c r="F253" s="349" t="s">
        <v>7</v>
      </c>
      <c r="G253" s="349"/>
      <c r="H253" s="349" t="s">
        <v>8</v>
      </c>
      <c r="I253" s="349"/>
      <c r="J253" s="349" t="s">
        <v>9</v>
      </c>
      <c r="K253" s="349"/>
      <c r="L253" s="349" t="s">
        <v>10</v>
      </c>
      <c r="M253" s="349"/>
      <c r="N253" s="349" t="s">
        <v>11</v>
      </c>
      <c r="O253" s="349"/>
      <c r="P253" s="46"/>
    </row>
    <row r="254" spans="1:16" ht="15.75" thickBot="1" x14ac:dyDescent="0.3">
      <c r="A254" s="349"/>
      <c r="B254" s="349"/>
      <c r="C254" s="349"/>
      <c r="D254" s="143" t="s">
        <v>12</v>
      </c>
      <c r="E254" s="349" t="s">
        <v>13</v>
      </c>
      <c r="F254" s="143" t="s">
        <v>12</v>
      </c>
      <c r="G254" s="349" t="s">
        <v>119</v>
      </c>
      <c r="H254" s="143" t="s">
        <v>12</v>
      </c>
      <c r="I254" s="349" t="s">
        <v>14</v>
      </c>
      <c r="J254" s="143" t="s">
        <v>12</v>
      </c>
      <c r="K254" s="349" t="s">
        <v>14</v>
      </c>
      <c r="L254" s="143" t="s">
        <v>12</v>
      </c>
      <c r="M254" s="349" t="s">
        <v>14</v>
      </c>
      <c r="N254" s="143" t="s">
        <v>12</v>
      </c>
      <c r="O254" s="349" t="s">
        <v>14</v>
      </c>
      <c r="P254" s="46"/>
    </row>
    <row r="255" spans="1:16" ht="15.75" thickBot="1" x14ac:dyDescent="0.3">
      <c r="A255" s="349"/>
      <c r="B255" s="349"/>
      <c r="C255" s="349"/>
      <c r="D255" s="143" t="s">
        <v>15</v>
      </c>
      <c r="E255" s="349"/>
      <c r="F255" s="143" t="s">
        <v>15</v>
      </c>
      <c r="G255" s="349"/>
      <c r="H255" s="143" t="s">
        <v>15</v>
      </c>
      <c r="I255" s="349"/>
      <c r="J255" s="143" t="s">
        <v>15</v>
      </c>
      <c r="K255" s="349"/>
      <c r="L255" s="143" t="s">
        <v>15</v>
      </c>
      <c r="M255" s="349"/>
      <c r="N255" s="143" t="s">
        <v>15</v>
      </c>
      <c r="O255" s="349"/>
      <c r="P255" s="46"/>
    </row>
    <row r="256" spans="1:16" ht="15.75" thickBot="1" x14ac:dyDescent="0.3">
      <c r="A256" s="86" t="s">
        <v>121</v>
      </c>
      <c r="B256" s="135"/>
      <c r="C256" s="141"/>
      <c r="D256" s="141"/>
      <c r="E256" s="136"/>
      <c r="F256" s="136"/>
      <c r="G256" s="136"/>
      <c r="H256" s="141"/>
      <c r="I256" s="137"/>
      <c r="J256" s="141"/>
      <c r="K256" s="137"/>
      <c r="L256" s="137"/>
      <c r="M256" s="152"/>
      <c r="N256" s="137"/>
      <c r="O256" s="153"/>
      <c r="P256" s="46"/>
    </row>
    <row r="257" spans="1:16" ht="15.75" thickBot="1" x14ac:dyDescent="0.3">
      <c r="A257" s="150" t="str">
        <f ca="1">IFERROR('transfer 3'!Q190,"User-defined Material #1")</f>
        <v>User-defined Material #1</v>
      </c>
      <c r="B257" s="134" t="str">
        <f ca="1">IFERROR('transfer 3'!R190,"TBD")</f>
        <v>TBD</v>
      </c>
      <c r="C257" s="170" t="str">
        <f ca="1">IFERROR('transfer 3'!S190,"")</f>
        <v/>
      </c>
      <c r="D257" s="135" t="str">
        <f ca="1">IFERROR('Transfer 1'!D18,"")</f>
        <v/>
      </c>
      <c r="E257" s="134" t="str">
        <f t="shared" ref="E257:O276" ca="1" si="117">IFERROR(D257*$C257,"")</f>
        <v/>
      </c>
      <c r="F257" s="135" t="str">
        <f ca="1">IFERROR('Transfer 1'!F18,"")</f>
        <v/>
      </c>
      <c r="G257" s="134" t="str">
        <f t="shared" ca="1" si="117"/>
        <v/>
      </c>
      <c r="H257" s="135" t="str">
        <f ca="1">IFERROR('Transfer 1'!H18,"")</f>
        <v/>
      </c>
      <c r="I257" s="134" t="str">
        <f t="shared" ca="1" si="117"/>
        <v/>
      </c>
      <c r="J257" s="135" t="str">
        <f ca="1">IFERROR('Transfer 1'!J18,"")</f>
        <v/>
      </c>
      <c r="K257" s="134" t="str">
        <f t="shared" ca="1" si="117"/>
        <v/>
      </c>
      <c r="L257" s="135" t="str">
        <f ca="1">IFERROR('Transfer 1'!L18,"")</f>
        <v/>
      </c>
      <c r="M257" s="134" t="str">
        <f t="shared" ca="1" si="117"/>
        <v/>
      </c>
      <c r="N257" s="135" t="str">
        <f ca="1">IFERROR('Transfer 1'!N18,"")</f>
        <v/>
      </c>
      <c r="O257" s="134" t="str">
        <f t="shared" ca="1" si="117"/>
        <v/>
      </c>
      <c r="P257" s="46"/>
    </row>
    <row r="258" spans="1:16" ht="15.75" thickBot="1" x14ac:dyDescent="0.3">
      <c r="A258" s="150" t="str">
        <f ca="1">IFERROR('transfer 3'!Q191,"User-defined Material #1")</f>
        <v>User-defined Material #1</v>
      </c>
      <c r="B258" s="134" t="str">
        <f ca="1">IFERROR('transfer 3'!R191,"TBD")</f>
        <v>TBD</v>
      </c>
      <c r="C258" s="170" t="str">
        <f ca="1">IFERROR('transfer 3'!S191,"")</f>
        <v/>
      </c>
      <c r="D258" s="135" t="str">
        <f ca="1">IFERROR('Transfer 1'!D19,"")</f>
        <v/>
      </c>
      <c r="E258" s="134" t="str">
        <f t="shared" ca="1" si="117"/>
        <v/>
      </c>
      <c r="F258" s="135" t="str">
        <f ca="1">IFERROR('Transfer 1'!F19,"")</f>
        <v/>
      </c>
      <c r="G258" s="134" t="str">
        <f t="shared" ca="1" si="117"/>
        <v/>
      </c>
      <c r="H258" s="135" t="str">
        <f ca="1">IFERROR('Transfer 1'!H19,"")</f>
        <v/>
      </c>
      <c r="I258" s="134" t="str">
        <f t="shared" ca="1" si="117"/>
        <v/>
      </c>
      <c r="J258" s="135" t="str">
        <f ca="1">IFERROR('Transfer 1'!J19,"")</f>
        <v/>
      </c>
      <c r="K258" s="134" t="str">
        <f t="shared" ca="1" si="117"/>
        <v/>
      </c>
      <c r="L258" s="135" t="str">
        <f ca="1">IFERROR('Transfer 1'!L19,"")</f>
        <v/>
      </c>
      <c r="M258" s="134" t="str">
        <f t="shared" ca="1" si="117"/>
        <v/>
      </c>
      <c r="N258" s="135" t="str">
        <f ca="1">IFERROR('Transfer 1'!N19,"")</f>
        <v/>
      </c>
      <c r="O258" s="134" t="str">
        <f t="shared" ca="1" si="117"/>
        <v/>
      </c>
      <c r="P258" s="46"/>
    </row>
    <row r="259" spans="1:16" ht="15.75" thickBot="1" x14ac:dyDescent="0.3">
      <c r="A259" s="150" t="str">
        <f ca="1">IFERROR('transfer 3'!Q192,"User-defined Material #1")</f>
        <v>User-defined Material #1</v>
      </c>
      <c r="B259" s="134" t="str">
        <f ca="1">IFERROR('transfer 3'!R192,"TBD")</f>
        <v>TBD</v>
      </c>
      <c r="C259" s="170" t="str">
        <f ca="1">IFERROR('transfer 3'!S192,"")</f>
        <v/>
      </c>
      <c r="D259" s="135" t="str">
        <f ca="1">IFERROR('Transfer 1'!D20,"")</f>
        <v/>
      </c>
      <c r="E259" s="134" t="str">
        <f t="shared" ca="1" si="117"/>
        <v/>
      </c>
      <c r="F259" s="135" t="str">
        <f ca="1">IFERROR('Transfer 1'!F20,"")</f>
        <v/>
      </c>
      <c r="G259" s="134" t="str">
        <f t="shared" ca="1" si="117"/>
        <v/>
      </c>
      <c r="H259" s="135" t="str">
        <f ca="1">IFERROR('Transfer 1'!H20,"")</f>
        <v/>
      </c>
      <c r="I259" s="134" t="str">
        <f t="shared" ca="1" si="117"/>
        <v/>
      </c>
      <c r="J259" s="135" t="str">
        <f ca="1">IFERROR('Transfer 1'!J20,"")</f>
        <v/>
      </c>
      <c r="K259" s="134" t="str">
        <f t="shared" ca="1" si="117"/>
        <v/>
      </c>
      <c r="L259" s="135" t="str">
        <f ca="1">IFERROR('Transfer 1'!L20,"")</f>
        <v/>
      </c>
      <c r="M259" s="134" t="str">
        <f t="shared" ca="1" si="117"/>
        <v/>
      </c>
      <c r="N259" s="135" t="str">
        <f ca="1">IFERROR('Transfer 1'!N20,"")</f>
        <v/>
      </c>
      <c r="O259" s="134" t="str">
        <f t="shared" ca="1" si="117"/>
        <v/>
      </c>
      <c r="P259" s="46"/>
    </row>
    <row r="260" spans="1:16" ht="15.75" thickBot="1" x14ac:dyDescent="0.3">
      <c r="A260" s="150" t="str">
        <f ca="1">IFERROR('transfer 3'!Q193,"User-defined Material #1")</f>
        <v>User-defined Material #1</v>
      </c>
      <c r="B260" s="134" t="str">
        <f ca="1">IFERROR('transfer 3'!R193,"TBD")</f>
        <v>TBD</v>
      </c>
      <c r="C260" s="170" t="str">
        <f ca="1">IFERROR('transfer 3'!S193,"")</f>
        <v/>
      </c>
      <c r="D260" s="135" t="str">
        <f ca="1">IFERROR('Transfer 1'!D21,"")</f>
        <v/>
      </c>
      <c r="E260" s="134" t="str">
        <f t="shared" ca="1" si="117"/>
        <v/>
      </c>
      <c r="F260" s="135" t="str">
        <f ca="1">IFERROR('Transfer 1'!F21,"")</f>
        <v/>
      </c>
      <c r="G260" s="134" t="str">
        <f t="shared" ca="1" si="117"/>
        <v/>
      </c>
      <c r="H260" s="135" t="str">
        <f ca="1">IFERROR('Transfer 1'!H21,"")</f>
        <v/>
      </c>
      <c r="I260" s="134" t="str">
        <f t="shared" ca="1" si="117"/>
        <v/>
      </c>
      <c r="J260" s="135" t="str">
        <f ca="1">IFERROR('Transfer 1'!J21,"")</f>
        <v/>
      </c>
      <c r="K260" s="134" t="str">
        <f t="shared" ca="1" si="117"/>
        <v/>
      </c>
      <c r="L260" s="135" t="str">
        <f ca="1">IFERROR('Transfer 1'!L21,"")</f>
        <v/>
      </c>
      <c r="M260" s="134" t="str">
        <f t="shared" ca="1" si="117"/>
        <v/>
      </c>
      <c r="N260" s="135" t="str">
        <f ca="1">IFERROR('Transfer 1'!N21,"")</f>
        <v/>
      </c>
      <c r="O260" s="134" t="str">
        <f t="shared" ca="1" si="117"/>
        <v/>
      </c>
      <c r="P260" s="46"/>
    </row>
    <row r="261" spans="1:16" ht="15.75" thickBot="1" x14ac:dyDescent="0.3">
      <c r="A261" s="150" t="str">
        <f ca="1">IFERROR('transfer 3'!Q194,"User-defined Material #1")</f>
        <v>User-defined Material #1</v>
      </c>
      <c r="B261" s="134" t="str">
        <f ca="1">IFERROR('transfer 3'!R194,"TBD")</f>
        <v>TBD</v>
      </c>
      <c r="C261" s="170" t="str">
        <f ca="1">IFERROR('transfer 3'!S194,"")</f>
        <v/>
      </c>
      <c r="D261" s="135" t="str">
        <f ca="1">IFERROR('Transfer 1'!D22,"")</f>
        <v/>
      </c>
      <c r="E261" s="134" t="str">
        <f t="shared" ca="1" si="117"/>
        <v/>
      </c>
      <c r="F261" s="135" t="str">
        <f ca="1">IFERROR('Transfer 1'!F22,"")</f>
        <v/>
      </c>
      <c r="G261" s="134" t="str">
        <f t="shared" ca="1" si="117"/>
        <v/>
      </c>
      <c r="H261" s="135" t="str">
        <f ca="1">IFERROR('Transfer 1'!H22,"")</f>
        <v/>
      </c>
      <c r="I261" s="134" t="str">
        <f t="shared" ca="1" si="117"/>
        <v/>
      </c>
      <c r="J261" s="135" t="str">
        <f ca="1">IFERROR('Transfer 1'!J22,"")</f>
        <v/>
      </c>
      <c r="K261" s="134" t="str">
        <f t="shared" ca="1" si="117"/>
        <v/>
      </c>
      <c r="L261" s="135" t="str">
        <f ca="1">IFERROR('Transfer 1'!L22,"")</f>
        <v/>
      </c>
      <c r="M261" s="134" t="str">
        <f t="shared" ca="1" si="117"/>
        <v/>
      </c>
      <c r="N261" s="135" t="str">
        <f ca="1">IFERROR('Transfer 1'!N22,"")</f>
        <v/>
      </c>
      <c r="O261" s="134" t="str">
        <f t="shared" ca="1" si="117"/>
        <v/>
      </c>
      <c r="P261" s="46"/>
    </row>
    <row r="262" spans="1:16" ht="15.75" thickBot="1" x14ac:dyDescent="0.3">
      <c r="A262" s="150" t="str">
        <f ca="1">IFERROR('transfer 3'!Q195,"User-defined Material #1")</f>
        <v>User-defined Material #1</v>
      </c>
      <c r="B262" s="134" t="str">
        <f ca="1">IFERROR('transfer 3'!R195,"TBD")</f>
        <v>TBD</v>
      </c>
      <c r="C262" s="170" t="str">
        <f ca="1">IFERROR('transfer 3'!S195,"")</f>
        <v/>
      </c>
      <c r="D262" s="135" t="str">
        <f ca="1">IFERROR('Transfer 1'!D23,"")</f>
        <v/>
      </c>
      <c r="E262" s="134" t="str">
        <f t="shared" ca="1" si="117"/>
        <v/>
      </c>
      <c r="F262" s="135" t="str">
        <f ca="1">IFERROR('Transfer 1'!F23,"")</f>
        <v/>
      </c>
      <c r="G262" s="134" t="str">
        <f t="shared" ca="1" si="117"/>
        <v/>
      </c>
      <c r="H262" s="135" t="str">
        <f ca="1">IFERROR('Transfer 1'!H23,"")</f>
        <v/>
      </c>
      <c r="I262" s="134" t="str">
        <f t="shared" ca="1" si="117"/>
        <v/>
      </c>
      <c r="J262" s="135" t="str">
        <f ca="1">IFERROR('Transfer 1'!J23,"")</f>
        <v/>
      </c>
      <c r="K262" s="134" t="str">
        <f t="shared" ca="1" si="117"/>
        <v/>
      </c>
      <c r="L262" s="135" t="str">
        <f ca="1">IFERROR('Transfer 1'!L23,"")</f>
        <v/>
      </c>
      <c r="M262" s="134" t="str">
        <f t="shared" ca="1" si="117"/>
        <v/>
      </c>
      <c r="N262" s="135" t="str">
        <f ca="1">IFERROR('Transfer 1'!N23,"")</f>
        <v/>
      </c>
      <c r="O262" s="134" t="str">
        <f t="shared" ca="1" si="117"/>
        <v/>
      </c>
      <c r="P262" s="46"/>
    </row>
    <row r="263" spans="1:16" ht="15.75" thickBot="1" x14ac:dyDescent="0.3">
      <c r="A263" s="150" t="str">
        <f ca="1">IFERROR('transfer 3'!Q196,"User-defined Material #1")</f>
        <v>User-defined Material #1</v>
      </c>
      <c r="B263" s="134" t="str">
        <f ca="1">IFERROR('transfer 3'!R196,"TBD")</f>
        <v>TBD</v>
      </c>
      <c r="C263" s="170" t="str">
        <f ca="1">IFERROR('transfer 3'!S196,"")</f>
        <v/>
      </c>
      <c r="D263" s="135" t="str">
        <f ca="1">IFERROR('Transfer 1'!D24,"")</f>
        <v/>
      </c>
      <c r="E263" s="134" t="str">
        <f t="shared" ca="1" si="117"/>
        <v/>
      </c>
      <c r="F263" s="135" t="str">
        <f ca="1">IFERROR('Transfer 1'!F24,"")</f>
        <v/>
      </c>
      <c r="G263" s="134" t="str">
        <f t="shared" ca="1" si="117"/>
        <v/>
      </c>
      <c r="H263" s="135" t="str">
        <f ca="1">IFERROR('Transfer 1'!H24,"")</f>
        <v/>
      </c>
      <c r="I263" s="134" t="str">
        <f t="shared" ca="1" si="117"/>
        <v/>
      </c>
      <c r="J263" s="135" t="str">
        <f ca="1">IFERROR('Transfer 1'!J24,"")</f>
        <v/>
      </c>
      <c r="K263" s="134" t="str">
        <f t="shared" ca="1" si="117"/>
        <v/>
      </c>
      <c r="L263" s="135" t="str">
        <f ca="1">IFERROR('Transfer 1'!L24,"")</f>
        <v/>
      </c>
      <c r="M263" s="134" t="str">
        <f t="shared" ca="1" si="117"/>
        <v/>
      </c>
      <c r="N263" s="135" t="str">
        <f ca="1">IFERROR('Transfer 1'!N24,"")</f>
        <v/>
      </c>
      <c r="O263" s="134" t="str">
        <f t="shared" ca="1" si="117"/>
        <v/>
      </c>
      <c r="P263" s="46"/>
    </row>
    <row r="264" spans="1:16" ht="15.75" thickBot="1" x14ac:dyDescent="0.3">
      <c r="A264" s="150" t="str">
        <f ca="1">IFERROR('transfer 3'!Q197,"User-defined Material #1")</f>
        <v>User-defined Material #1</v>
      </c>
      <c r="B264" s="134" t="str">
        <f ca="1">IFERROR('transfer 3'!R197,"TBD")</f>
        <v>TBD</v>
      </c>
      <c r="C264" s="170" t="str">
        <f ca="1">IFERROR('transfer 3'!S197,"")</f>
        <v/>
      </c>
      <c r="D264" s="135" t="str">
        <f ca="1">IFERROR('Transfer 1'!D25,"")</f>
        <v/>
      </c>
      <c r="E264" s="134" t="str">
        <f t="shared" ca="1" si="117"/>
        <v/>
      </c>
      <c r="F264" s="135" t="str">
        <f ca="1">IFERROR('Transfer 1'!F25,"")</f>
        <v/>
      </c>
      <c r="G264" s="134" t="str">
        <f t="shared" ca="1" si="117"/>
        <v/>
      </c>
      <c r="H264" s="135" t="str">
        <f ca="1">IFERROR('Transfer 1'!H25,"")</f>
        <v/>
      </c>
      <c r="I264" s="134" t="str">
        <f t="shared" ca="1" si="117"/>
        <v/>
      </c>
      <c r="J264" s="135" t="str">
        <f ca="1">IFERROR('Transfer 1'!J25,"")</f>
        <v/>
      </c>
      <c r="K264" s="134" t="str">
        <f t="shared" ca="1" si="117"/>
        <v/>
      </c>
      <c r="L264" s="135" t="str">
        <f ca="1">IFERROR('Transfer 1'!L25,"")</f>
        <v/>
      </c>
      <c r="M264" s="134" t="str">
        <f t="shared" ca="1" si="117"/>
        <v/>
      </c>
      <c r="N264" s="135" t="str">
        <f ca="1">IFERROR('Transfer 1'!N25,"")</f>
        <v/>
      </c>
      <c r="O264" s="134" t="str">
        <f t="shared" ca="1" si="117"/>
        <v/>
      </c>
      <c r="P264" s="46"/>
    </row>
    <row r="265" spans="1:16" ht="15.75" thickBot="1" x14ac:dyDescent="0.3">
      <c r="A265" s="150" t="str">
        <f ca="1">IFERROR('transfer 3'!Q198,"User-defined Material #1")</f>
        <v>User-defined Material #1</v>
      </c>
      <c r="B265" s="134" t="str">
        <f ca="1">IFERROR('transfer 3'!R198,"TBD")</f>
        <v>TBD</v>
      </c>
      <c r="C265" s="170" t="str">
        <f ca="1">IFERROR('transfer 3'!S198,"")</f>
        <v/>
      </c>
      <c r="D265" s="135" t="str">
        <f ca="1">IFERROR('Transfer 1'!D26,"")</f>
        <v/>
      </c>
      <c r="E265" s="134" t="str">
        <f t="shared" ca="1" si="117"/>
        <v/>
      </c>
      <c r="F265" s="135" t="str">
        <f ca="1">IFERROR('Transfer 1'!F26,"")</f>
        <v/>
      </c>
      <c r="G265" s="134" t="str">
        <f t="shared" ca="1" si="117"/>
        <v/>
      </c>
      <c r="H265" s="135" t="str">
        <f ca="1">IFERROR('Transfer 1'!H26,"")</f>
        <v/>
      </c>
      <c r="I265" s="134" t="str">
        <f t="shared" ca="1" si="117"/>
        <v/>
      </c>
      <c r="J265" s="135" t="str">
        <f ca="1">IFERROR('Transfer 1'!J26,"")</f>
        <v/>
      </c>
      <c r="K265" s="134" t="str">
        <f t="shared" ca="1" si="117"/>
        <v/>
      </c>
      <c r="L265" s="135" t="str">
        <f ca="1">IFERROR('Transfer 1'!L26,"")</f>
        <v/>
      </c>
      <c r="M265" s="134" t="str">
        <f t="shared" ca="1" si="117"/>
        <v/>
      </c>
      <c r="N265" s="135" t="str">
        <f ca="1">IFERROR('Transfer 1'!N26,"")</f>
        <v/>
      </c>
      <c r="O265" s="134" t="str">
        <f t="shared" ca="1" si="117"/>
        <v/>
      </c>
      <c r="P265" s="46"/>
    </row>
    <row r="266" spans="1:16" ht="15.75" thickBot="1" x14ac:dyDescent="0.3">
      <c r="A266" s="150" t="str">
        <f ca="1">IFERROR('transfer 3'!Q199,"User-defined Material #1")</f>
        <v>User-defined Material #1</v>
      </c>
      <c r="B266" s="134" t="str">
        <f ca="1">IFERROR('transfer 3'!R199,"TBD")</f>
        <v>TBD</v>
      </c>
      <c r="C266" s="170" t="str">
        <f ca="1">IFERROR('transfer 3'!S199,"")</f>
        <v/>
      </c>
      <c r="D266" s="135" t="str">
        <f ca="1">IFERROR('Transfer 1'!D27,"")</f>
        <v/>
      </c>
      <c r="E266" s="134" t="str">
        <f t="shared" ca="1" si="117"/>
        <v/>
      </c>
      <c r="F266" s="135" t="str">
        <f ca="1">IFERROR('Transfer 1'!F27,"")</f>
        <v/>
      </c>
      <c r="G266" s="134" t="str">
        <f t="shared" ca="1" si="117"/>
        <v/>
      </c>
      <c r="H266" s="135" t="str">
        <f ca="1">IFERROR('Transfer 1'!H27,"")</f>
        <v/>
      </c>
      <c r="I266" s="134" t="str">
        <f t="shared" ca="1" si="117"/>
        <v/>
      </c>
      <c r="J266" s="135" t="str">
        <f ca="1">IFERROR('Transfer 1'!J27,"")</f>
        <v/>
      </c>
      <c r="K266" s="134" t="str">
        <f t="shared" ca="1" si="117"/>
        <v/>
      </c>
      <c r="L266" s="135" t="str">
        <f ca="1">IFERROR('Transfer 1'!L27,"")</f>
        <v/>
      </c>
      <c r="M266" s="134" t="str">
        <f t="shared" ca="1" si="117"/>
        <v/>
      </c>
      <c r="N266" s="135" t="str">
        <f ca="1">IFERROR('Transfer 1'!N27,"")</f>
        <v/>
      </c>
      <c r="O266" s="134" t="str">
        <f t="shared" ca="1" si="117"/>
        <v/>
      </c>
      <c r="P266" s="46"/>
    </row>
    <row r="267" spans="1:16" ht="15.75" thickBot="1" x14ac:dyDescent="0.3">
      <c r="A267" s="150" t="str">
        <f ca="1">IFERROR('transfer 3'!Q200,"User-defined Material #1")</f>
        <v>User-defined Material #1</v>
      </c>
      <c r="B267" s="134" t="str">
        <f ca="1">IFERROR('transfer 3'!R200,"TBD")</f>
        <v>TBD</v>
      </c>
      <c r="C267" s="170" t="str">
        <f ca="1">IFERROR('transfer 3'!S200,"")</f>
        <v/>
      </c>
      <c r="D267" s="135" t="str">
        <f ca="1">IFERROR('Transfer 1'!D28,"")</f>
        <v/>
      </c>
      <c r="E267" s="134" t="str">
        <f t="shared" ca="1" si="117"/>
        <v/>
      </c>
      <c r="F267" s="135" t="str">
        <f ca="1">IFERROR('Transfer 1'!F28,"")</f>
        <v/>
      </c>
      <c r="G267" s="134" t="str">
        <f t="shared" ca="1" si="117"/>
        <v/>
      </c>
      <c r="H267" s="135" t="str">
        <f ca="1">IFERROR('Transfer 1'!H28,"")</f>
        <v/>
      </c>
      <c r="I267" s="134" t="str">
        <f t="shared" ca="1" si="117"/>
        <v/>
      </c>
      <c r="J267" s="135" t="str">
        <f ca="1">IFERROR('Transfer 1'!J28,"")</f>
        <v/>
      </c>
      <c r="K267" s="134" t="str">
        <f t="shared" ca="1" si="117"/>
        <v/>
      </c>
      <c r="L267" s="135" t="str">
        <f ca="1">IFERROR('Transfer 1'!L28,"")</f>
        <v/>
      </c>
      <c r="M267" s="134" t="str">
        <f t="shared" ca="1" si="117"/>
        <v/>
      </c>
      <c r="N267" s="135" t="str">
        <f ca="1">IFERROR('Transfer 1'!N28,"")</f>
        <v/>
      </c>
      <c r="O267" s="134" t="str">
        <f t="shared" ca="1" si="117"/>
        <v/>
      </c>
      <c r="P267" s="46"/>
    </row>
    <row r="268" spans="1:16" ht="15.75" thickBot="1" x14ac:dyDescent="0.3">
      <c r="A268" s="150" t="str">
        <f ca="1">IFERROR('transfer 3'!Q201,"User-defined Material #1")</f>
        <v>User-defined Material #1</v>
      </c>
      <c r="B268" s="134" t="str">
        <f ca="1">IFERROR('transfer 3'!R201,"TBD")</f>
        <v>TBD</v>
      </c>
      <c r="C268" s="170" t="str">
        <f ca="1">IFERROR('transfer 3'!S201,"")</f>
        <v/>
      </c>
      <c r="D268" s="135" t="str">
        <f ca="1">IFERROR('Transfer 1'!D29,"")</f>
        <v/>
      </c>
      <c r="E268" s="134" t="str">
        <f t="shared" ca="1" si="117"/>
        <v/>
      </c>
      <c r="F268" s="135" t="str">
        <f ca="1">IFERROR('Transfer 1'!F29,"")</f>
        <v/>
      </c>
      <c r="G268" s="134" t="str">
        <f t="shared" ca="1" si="117"/>
        <v/>
      </c>
      <c r="H268" s="135" t="str">
        <f ca="1">IFERROR('Transfer 1'!H29,"")</f>
        <v/>
      </c>
      <c r="I268" s="134" t="str">
        <f t="shared" ca="1" si="117"/>
        <v/>
      </c>
      <c r="J268" s="135" t="str">
        <f ca="1">IFERROR('Transfer 1'!J29,"")</f>
        <v/>
      </c>
      <c r="K268" s="134" t="str">
        <f t="shared" ca="1" si="117"/>
        <v/>
      </c>
      <c r="L268" s="135" t="str">
        <f ca="1">IFERROR('Transfer 1'!L29,"")</f>
        <v/>
      </c>
      <c r="M268" s="134" t="str">
        <f t="shared" ca="1" si="117"/>
        <v/>
      </c>
      <c r="N268" s="135" t="str">
        <f ca="1">IFERROR('Transfer 1'!N29,"")</f>
        <v/>
      </c>
      <c r="O268" s="134" t="str">
        <f t="shared" ca="1" si="117"/>
        <v/>
      </c>
      <c r="P268" s="46"/>
    </row>
    <row r="269" spans="1:16" ht="15.75" thickBot="1" x14ac:dyDescent="0.3">
      <c r="A269" s="150" t="str">
        <f ca="1">IFERROR('transfer 3'!Q202,"User-defined Material #1")</f>
        <v>User-defined Material #1</v>
      </c>
      <c r="B269" s="134" t="str">
        <f ca="1">IFERROR('transfer 3'!R202,"TBD")</f>
        <v>TBD</v>
      </c>
      <c r="C269" s="170" t="str">
        <f ca="1">IFERROR('transfer 3'!S202,"")</f>
        <v/>
      </c>
      <c r="D269" s="135" t="str">
        <f ca="1">IFERROR('Transfer 1'!D30,"")</f>
        <v/>
      </c>
      <c r="E269" s="134" t="str">
        <f t="shared" ca="1" si="117"/>
        <v/>
      </c>
      <c r="F269" s="135" t="str">
        <f ca="1">IFERROR('Transfer 1'!F30,"")</f>
        <v/>
      </c>
      <c r="G269" s="134" t="str">
        <f t="shared" ca="1" si="117"/>
        <v/>
      </c>
      <c r="H269" s="135" t="str">
        <f ca="1">IFERROR('Transfer 1'!H30,"")</f>
        <v/>
      </c>
      <c r="I269" s="134" t="str">
        <f t="shared" ca="1" si="117"/>
        <v/>
      </c>
      <c r="J269" s="135" t="str">
        <f ca="1">IFERROR('Transfer 1'!J30,"")</f>
        <v/>
      </c>
      <c r="K269" s="134" t="str">
        <f t="shared" ca="1" si="117"/>
        <v/>
      </c>
      <c r="L269" s="135" t="str">
        <f ca="1">IFERROR('Transfer 1'!L30,"")</f>
        <v/>
      </c>
      <c r="M269" s="134" t="str">
        <f t="shared" ca="1" si="117"/>
        <v/>
      </c>
      <c r="N269" s="135" t="str">
        <f ca="1">IFERROR('Transfer 1'!N30,"")</f>
        <v/>
      </c>
      <c r="O269" s="134" t="str">
        <f t="shared" ca="1" si="117"/>
        <v/>
      </c>
      <c r="P269" s="46"/>
    </row>
    <row r="270" spans="1:16" ht="15.75" thickBot="1" x14ac:dyDescent="0.3">
      <c r="A270" s="150" t="str">
        <f ca="1">IFERROR('transfer 3'!Q203,"User-defined Material #1")</f>
        <v>User-defined Material #1</v>
      </c>
      <c r="B270" s="134" t="str">
        <f ca="1">IFERROR('transfer 3'!R203,"TBD")</f>
        <v>TBD</v>
      </c>
      <c r="C270" s="170" t="str">
        <f ca="1">IFERROR('transfer 3'!S203,"")</f>
        <v/>
      </c>
      <c r="D270" s="135" t="str">
        <f ca="1">IFERROR('Transfer 1'!D31,"")</f>
        <v/>
      </c>
      <c r="E270" s="134" t="str">
        <f t="shared" ca="1" si="117"/>
        <v/>
      </c>
      <c r="F270" s="135" t="str">
        <f ca="1">IFERROR('Transfer 1'!F31,"")</f>
        <v/>
      </c>
      <c r="G270" s="134" t="str">
        <f t="shared" ca="1" si="117"/>
        <v/>
      </c>
      <c r="H270" s="135" t="str">
        <f ca="1">IFERROR('Transfer 1'!H31,"")</f>
        <v/>
      </c>
      <c r="I270" s="134" t="str">
        <f t="shared" ca="1" si="117"/>
        <v/>
      </c>
      <c r="J270" s="135" t="str">
        <f ca="1">IFERROR('Transfer 1'!J31,"")</f>
        <v/>
      </c>
      <c r="K270" s="134" t="str">
        <f t="shared" ca="1" si="117"/>
        <v/>
      </c>
      <c r="L270" s="135" t="str">
        <f ca="1">IFERROR('Transfer 1'!L31,"")</f>
        <v/>
      </c>
      <c r="M270" s="134" t="str">
        <f t="shared" ca="1" si="117"/>
        <v/>
      </c>
      <c r="N270" s="135" t="str">
        <f ca="1">IFERROR('Transfer 1'!N31,"")</f>
        <v/>
      </c>
      <c r="O270" s="134" t="str">
        <f t="shared" ca="1" si="117"/>
        <v/>
      </c>
      <c r="P270" s="46"/>
    </row>
    <row r="271" spans="1:16" ht="15.75" thickBot="1" x14ac:dyDescent="0.3">
      <c r="A271" s="150" t="str">
        <f ca="1">IFERROR('transfer 3'!Q204,"User-defined Material #1")</f>
        <v>User-defined Material #1</v>
      </c>
      <c r="B271" s="134" t="str">
        <f ca="1">IFERROR('transfer 3'!R204,"TBD")</f>
        <v>TBD</v>
      </c>
      <c r="C271" s="170" t="str">
        <f ca="1">IFERROR('transfer 3'!S204,"")</f>
        <v/>
      </c>
      <c r="D271" s="135" t="str">
        <f ca="1">IFERROR('Transfer 1'!D32,"")</f>
        <v/>
      </c>
      <c r="E271" s="134" t="str">
        <f t="shared" ca="1" si="117"/>
        <v/>
      </c>
      <c r="F271" s="135" t="str">
        <f ca="1">IFERROR('Transfer 1'!F32,"")</f>
        <v/>
      </c>
      <c r="G271" s="134" t="str">
        <f t="shared" ca="1" si="117"/>
        <v/>
      </c>
      <c r="H271" s="135" t="str">
        <f ca="1">IFERROR('Transfer 1'!H32,"")</f>
        <v/>
      </c>
      <c r="I271" s="134" t="str">
        <f t="shared" ca="1" si="117"/>
        <v/>
      </c>
      <c r="J271" s="135" t="str">
        <f ca="1">IFERROR('Transfer 1'!J32,"")</f>
        <v/>
      </c>
      <c r="K271" s="134" t="str">
        <f t="shared" ca="1" si="117"/>
        <v/>
      </c>
      <c r="L271" s="135" t="str">
        <f ca="1">IFERROR('Transfer 1'!L32,"")</f>
        <v/>
      </c>
      <c r="M271" s="134" t="str">
        <f t="shared" ca="1" si="117"/>
        <v/>
      </c>
      <c r="N271" s="135" t="str">
        <f ca="1">IFERROR('Transfer 1'!N32,"")</f>
        <v/>
      </c>
      <c r="O271" s="134" t="str">
        <f t="shared" ca="1" si="117"/>
        <v/>
      </c>
      <c r="P271" s="46"/>
    </row>
    <row r="272" spans="1:16" ht="15.75" thickBot="1" x14ac:dyDescent="0.3">
      <c r="A272" s="150" t="str">
        <f ca="1">IFERROR('transfer 3'!Q205,"User-defined Material #1")</f>
        <v>User-defined Material #1</v>
      </c>
      <c r="B272" s="134" t="str">
        <f ca="1">IFERROR('transfer 3'!R205,"TBD")</f>
        <v>TBD</v>
      </c>
      <c r="C272" s="170" t="str">
        <f ca="1">IFERROR('transfer 3'!S205,"")</f>
        <v/>
      </c>
      <c r="D272" s="135" t="str">
        <f ca="1">IFERROR('Transfer 1'!D33,"")</f>
        <v/>
      </c>
      <c r="E272" s="134" t="str">
        <f t="shared" ca="1" si="117"/>
        <v/>
      </c>
      <c r="F272" s="135" t="str">
        <f ca="1">IFERROR('Transfer 1'!F33,"")</f>
        <v/>
      </c>
      <c r="G272" s="134" t="str">
        <f t="shared" ca="1" si="117"/>
        <v/>
      </c>
      <c r="H272" s="135" t="str">
        <f ca="1">IFERROR('Transfer 1'!H33,"")</f>
        <v/>
      </c>
      <c r="I272" s="134" t="str">
        <f t="shared" ca="1" si="117"/>
        <v/>
      </c>
      <c r="J272" s="135" t="str">
        <f ca="1">IFERROR('Transfer 1'!J33,"")</f>
        <v/>
      </c>
      <c r="K272" s="134" t="str">
        <f t="shared" ca="1" si="117"/>
        <v/>
      </c>
      <c r="L272" s="135" t="str">
        <f ca="1">IFERROR('Transfer 1'!L33,"")</f>
        <v/>
      </c>
      <c r="M272" s="134" t="str">
        <f t="shared" ca="1" si="117"/>
        <v/>
      </c>
      <c r="N272" s="135" t="str">
        <f ca="1">IFERROR('Transfer 1'!N33,"")</f>
        <v/>
      </c>
      <c r="O272" s="134" t="str">
        <f t="shared" ca="1" si="117"/>
        <v/>
      </c>
      <c r="P272" s="46"/>
    </row>
    <row r="273" spans="1:16" ht="15.75" thickBot="1" x14ac:dyDescent="0.3">
      <c r="A273" s="150" t="str">
        <f ca="1">IFERROR('transfer 3'!Q206,"User-defined Material #1")</f>
        <v>User-defined Material #1</v>
      </c>
      <c r="B273" s="134" t="str">
        <f ca="1">IFERROR('transfer 3'!R206,"TBD")</f>
        <v>TBD</v>
      </c>
      <c r="C273" s="170" t="str">
        <f ca="1">IFERROR('transfer 3'!S206,"")</f>
        <v/>
      </c>
      <c r="D273" s="135" t="str">
        <f ca="1">IFERROR('Transfer 1'!D34,"")</f>
        <v/>
      </c>
      <c r="E273" s="134" t="str">
        <f t="shared" ca="1" si="117"/>
        <v/>
      </c>
      <c r="F273" s="135" t="str">
        <f ca="1">IFERROR('Transfer 1'!F34,"")</f>
        <v/>
      </c>
      <c r="G273" s="134" t="str">
        <f t="shared" ca="1" si="117"/>
        <v/>
      </c>
      <c r="H273" s="135" t="str">
        <f ca="1">IFERROR('Transfer 1'!H34,"")</f>
        <v/>
      </c>
      <c r="I273" s="134" t="str">
        <f t="shared" ca="1" si="117"/>
        <v/>
      </c>
      <c r="J273" s="135" t="str">
        <f ca="1">IFERROR('Transfer 1'!J34,"")</f>
        <v/>
      </c>
      <c r="K273" s="134" t="str">
        <f t="shared" ca="1" si="117"/>
        <v/>
      </c>
      <c r="L273" s="135" t="str">
        <f ca="1">IFERROR('Transfer 1'!L34,"")</f>
        <v/>
      </c>
      <c r="M273" s="134" t="str">
        <f t="shared" ca="1" si="117"/>
        <v/>
      </c>
      <c r="N273" s="135" t="str">
        <f ca="1">IFERROR('Transfer 1'!N34,"")</f>
        <v/>
      </c>
      <c r="O273" s="134" t="str">
        <f t="shared" ca="1" si="117"/>
        <v/>
      </c>
      <c r="P273" s="46"/>
    </row>
    <row r="274" spans="1:16" ht="15.75" thickBot="1" x14ac:dyDescent="0.3">
      <c r="A274" s="150" t="str">
        <f ca="1">IFERROR('transfer 3'!Q207,"User-defined Material #1")</f>
        <v>User-defined Material #1</v>
      </c>
      <c r="B274" s="134" t="str">
        <f ca="1">IFERROR('transfer 3'!R207,"TBD")</f>
        <v>TBD</v>
      </c>
      <c r="C274" s="170" t="str">
        <f ca="1">IFERROR('transfer 3'!S207,"")</f>
        <v/>
      </c>
      <c r="D274" s="135" t="str">
        <f ca="1">IFERROR('Transfer 1'!D35,"")</f>
        <v/>
      </c>
      <c r="E274" s="134" t="str">
        <f t="shared" ca="1" si="117"/>
        <v/>
      </c>
      <c r="F274" s="135" t="str">
        <f ca="1">IFERROR('Transfer 1'!F35,"")</f>
        <v/>
      </c>
      <c r="G274" s="134" t="str">
        <f t="shared" ca="1" si="117"/>
        <v/>
      </c>
      <c r="H274" s="135" t="str">
        <f ca="1">IFERROR('Transfer 1'!H35,"")</f>
        <v/>
      </c>
      <c r="I274" s="134" t="str">
        <f t="shared" ca="1" si="117"/>
        <v/>
      </c>
      <c r="J274" s="135" t="str">
        <f ca="1">IFERROR('Transfer 1'!J35,"")</f>
        <v/>
      </c>
      <c r="K274" s="134" t="str">
        <f t="shared" ca="1" si="117"/>
        <v/>
      </c>
      <c r="L274" s="135" t="str">
        <f ca="1">IFERROR('Transfer 1'!L35,"")</f>
        <v/>
      </c>
      <c r="M274" s="134" t="str">
        <f t="shared" ca="1" si="117"/>
        <v/>
      </c>
      <c r="N274" s="135" t="str">
        <f ca="1">IFERROR('Transfer 1'!N35,"")</f>
        <v/>
      </c>
      <c r="O274" s="134" t="str">
        <f t="shared" ca="1" si="117"/>
        <v/>
      </c>
      <c r="P274" s="46"/>
    </row>
    <row r="275" spans="1:16" ht="15.75" thickBot="1" x14ac:dyDescent="0.3">
      <c r="A275" s="150" t="str">
        <f ca="1">IFERROR('transfer 3'!Q208,"User-defined Material #1")</f>
        <v>User-defined Material #1</v>
      </c>
      <c r="B275" s="134" t="str">
        <f ca="1">IFERROR('transfer 3'!R208,"TBD")</f>
        <v>TBD</v>
      </c>
      <c r="C275" s="170" t="str">
        <f ca="1">IFERROR('transfer 3'!S208,"")</f>
        <v/>
      </c>
      <c r="D275" s="135" t="str">
        <f ca="1">IFERROR('Transfer 1'!D36,"")</f>
        <v/>
      </c>
      <c r="E275" s="134" t="str">
        <f t="shared" ca="1" si="117"/>
        <v/>
      </c>
      <c r="F275" s="135" t="str">
        <f ca="1">IFERROR('Transfer 1'!F36,"")</f>
        <v/>
      </c>
      <c r="G275" s="134" t="str">
        <f t="shared" ca="1" si="117"/>
        <v/>
      </c>
      <c r="H275" s="135" t="str">
        <f ca="1">IFERROR('Transfer 1'!H36,"")</f>
        <v/>
      </c>
      <c r="I275" s="134" t="str">
        <f t="shared" ca="1" si="117"/>
        <v/>
      </c>
      <c r="J275" s="135" t="str">
        <f ca="1">IFERROR('Transfer 1'!J36,"")</f>
        <v/>
      </c>
      <c r="K275" s="134" t="str">
        <f t="shared" ca="1" si="117"/>
        <v/>
      </c>
      <c r="L275" s="135" t="str">
        <f ca="1">IFERROR('Transfer 1'!L36,"")</f>
        <v/>
      </c>
      <c r="M275" s="134" t="str">
        <f t="shared" ca="1" si="117"/>
        <v/>
      </c>
      <c r="N275" s="135" t="str">
        <f ca="1">IFERROR('Transfer 1'!N36,"")</f>
        <v/>
      </c>
      <c r="O275" s="134" t="str">
        <f t="shared" ca="1" si="117"/>
        <v/>
      </c>
      <c r="P275" s="46"/>
    </row>
    <row r="276" spans="1:16" ht="15" customHeight="1" thickBot="1" x14ac:dyDescent="0.3">
      <c r="A276" s="150" t="str">
        <f ca="1">IFERROR('transfer 3'!Q209,"User-defined Material #1")</f>
        <v>User-defined Material #1</v>
      </c>
      <c r="B276" s="134" t="str">
        <f ca="1">IFERROR('transfer 3'!R209,"TBD")</f>
        <v>TBD</v>
      </c>
      <c r="C276" s="170" t="str">
        <f ca="1">IFERROR('transfer 3'!S209,"")</f>
        <v/>
      </c>
      <c r="D276" s="135" t="str">
        <f ca="1">IFERROR('Transfer 1'!D37,"")</f>
        <v/>
      </c>
      <c r="E276" s="134" t="str">
        <f ca="1">IFERROR(D276*$C276,"")</f>
        <v/>
      </c>
      <c r="F276" s="135" t="str">
        <f ca="1">IFERROR('Transfer 1'!F37,"")</f>
        <v/>
      </c>
      <c r="G276" s="134" t="str">
        <f t="shared" ca="1" si="117"/>
        <v/>
      </c>
      <c r="H276" s="135" t="str">
        <f ca="1">IFERROR('Transfer 1'!H37,"")</f>
        <v/>
      </c>
      <c r="I276" s="134" t="str">
        <f t="shared" ca="1" si="117"/>
        <v/>
      </c>
      <c r="J276" s="135" t="str">
        <f ca="1">IFERROR('Transfer 1'!J37,"")</f>
        <v/>
      </c>
      <c r="K276" s="134" t="str">
        <f t="shared" ca="1" si="117"/>
        <v/>
      </c>
      <c r="L276" s="135" t="str">
        <f ca="1">IFERROR('Transfer 1'!L37,"")</f>
        <v/>
      </c>
      <c r="M276" s="134" t="str">
        <f t="shared" ca="1" si="117"/>
        <v/>
      </c>
      <c r="N276" s="135" t="str">
        <f ca="1">IFERROR('Transfer 1'!N37,"")</f>
        <v/>
      </c>
      <c r="O276" s="134" t="str">
        <f t="shared" ca="1" si="117"/>
        <v/>
      </c>
      <c r="P276" s="46"/>
    </row>
    <row r="277" spans="1:16" ht="16.5" thickBot="1" x14ac:dyDescent="0.3">
      <c r="A277" s="343" t="s">
        <v>141</v>
      </c>
      <c r="B277" s="344"/>
      <c r="C277" s="344"/>
      <c r="D277" s="344"/>
      <c r="E277" s="344"/>
      <c r="F277" s="344"/>
      <c r="G277" s="344"/>
      <c r="H277" s="344"/>
      <c r="I277" s="344"/>
      <c r="J277" s="344"/>
      <c r="K277" s="344"/>
      <c r="L277" s="344"/>
      <c r="M277" s="344"/>
      <c r="N277" s="344"/>
      <c r="O277" s="345"/>
      <c r="P277" s="46"/>
    </row>
    <row r="278" spans="1:16" ht="15.75" thickBot="1" x14ac:dyDescent="0.3">
      <c r="A278" s="86" t="s">
        <v>122</v>
      </c>
      <c r="B278" s="87"/>
      <c r="C278" s="87"/>
      <c r="D278" s="87"/>
      <c r="E278" s="87"/>
      <c r="F278" s="87"/>
      <c r="G278" s="87"/>
      <c r="H278" s="87"/>
      <c r="I278" s="87"/>
      <c r="J278" s="87"/>
      <c r="K278" s="87"/>
      <c r="L278" s="87"/>
      <c r="M278" s="87"/>
      <c r="N278" s="87"/>
      <c r="O278" s="87"/>
      <c r="P278" s="46"/>
    </row>
    <row r="279" spans="1:16" ht="15.75" thickBot="1" x14ac:dyDescent="0.3">
      <c r="A279" s="87" t="str">
        <f ca="1">IFERROR('transfer 3'!Q215, "User-defined Recycled/Reused On-Site #1")</f>
        <v>User-defined Recycled/Reused On-Site #1</v>
      </c>
      <c r="B279" s="135" t="str">
        <f ca="1">IFERROR('transfer 3'!R215,"TBD")</f>
        <v>TBD</v>
      </c>
      <c r="C279" s="170" t="str">
        <f ca="1">IFERROR('transfer 3'!S215,"")</f>
        <v/>
      </c>
      <c r="D279" s="135" t="str">
        <f ca="1">IFERROR('Transfer 1'!D51,"")</f>
        <v/>
      </c>
      <c r="E279" s="135" t="str">
        <f ca="1">IFERROR(D279*$C279,"")</f>
        <v/>
      </c>
      <c r="F279" s="135" t="str">
        <f ca="1">IFERROR('Transfer 1'!F51,"")</f>
        <v/>
      </c>
      <c r="G279" s="135" t="str">
        <f ca="1">IFERROR(F279*$C279,"")</f>
        <v/>
      </c>
      <c r="H279" s="135" t="str">
        <f ca="1">IFERROR('Transfer 1'!H51,"")</f>
        <v/>
      </c>
      <c r="I279" s="135" t="str">
        <f ca="1">IFERROR(H279*$C279,"")</f>
        <v/>
      </c>
      <c r="J279" s="135" t="str">
        <f ca="1">IFERROR('Transfer 1'!J51,"")</f>
        <v/>
      </c>
      <c r="K279" s="135" t="str">
        <f ca="1">IFERROR(J279*$C279,"")</f>
        <v/>
      </c>
      <c r="L279" s="135" t="str">
        <f ca="1">IFERROR('Transfer 1'!L51,"")</f>
        <v/>
      </c>
      <c r="M279" s="135" t="str">
        <f ca="1">IFERROR(L279*$C279,"")</f>
        <v/>
      </c>
      <c r="N279" s="135" t="str">
        <f ca="1">IFERROR('Transfer 1'!N51,"")</f>
        <v/>
      </c>
      <c r="O279" s="135" t="str">
        <f ca="1">IFERROR(N279*$C279,"")</f>
        <v/>
      </c>
      <c r="P279" s="46"/>
    </row>
    <row r="280" spans="1:16" ht="15.75" thickBot="1" x14ac:dyDescent="0.3">
      <c r="A280" s="87" t="str">
        <f ca="1">IFERROR('transfer 3'!Q216, "User-defined Recycled/Reused On-Site #1")</f>
        <v>User-defined Recycled/Reused On-Site #1</v>
      </c>
      <c r="B280" s="135" t="str">
        <f ca="1">IFERROR('transfer 3'!R216,"TBD")</f>
        <v>TBD</v>
      </c>
      <c r="C280" s="170" t="str">
        <f ca="1">IFERROR('transfer 3'!S216,"")</f>
        <v/>
      </c>
      <c r="D280" s="135" t="str">
        <f ca="1">IFERROR('Transfer 1'!D52,"")</f>
        <v/>
      </c>
      <c r="E280" s="135" t="str">
        <f t="shared" ref="E280:E287" ca="1" si="118">IFERROR(D280*$C280,"")</f>
        <v/>
      </c>
      <c r="F280" s="135" t="str">
        <f ca="1">IFERROR('Transfer 1'!F52,"")</f>
        <v/>
      </c>
      <c r="G280" s="135" t="str">
        <f t="shared" ref="G280:G287" ca="1" si="119">IFERROR(F280*$C280,"")</f>
        <v/>
      </c>
      <c r="H280" s="135" t="str">
        <f ca="1">IFERROR('Transfer 1'!H52,"")</f>
        <v/>
      </c>
      <c r="I280" s="135" t="str">
        <f t="shared" ref="I280:I287" ca="1" si="120">IFERROR(H280*$C280,"")</f>
        <v/>
      </c>
      <c r="J280" s="135" t="str">
        <f ca="1">IFERROR('Transfer 1'!J52,"")</f>
        <v/>
      </c>
      <c r="K280" s="135" t="str">
        <f t="shared" ref="K280:K287" ca="1" si="121">IFERROR(J280*$C280,"")</f>
        <v/>
      </c>
      <c r="L280" s="135" t="str">
        <f ca="1">IFERROR('Transfer 1'!L52,"")</f>
        <v/>
      </c>
      <c r="M280" s="135" t="str">
        <f t="shared" ref="M280:M287" ca="1" si="122">IFERROR(L280*$C280,"")</f>
        <v/>
      </c>
      <c r="N280" s="135" t="str">
        <f ca="1">IFERROR('Transfer 1'!N52,"")</f>
        <v/>
      </c>
      <c r="O280" s="135" t="str">
        <f t="shared" ref="O280:O287" ca="1" si="123">IFERROR(N280*$C280,"")</f>
        <v/>
      </c>
      <c r="P280" s="46"/>
    </row>
    <row r="281" spans="1:16" ht="15.75" thickBot="1" x14ac:dyDescent="0.3">
      <c r="A281" s="87" t="str">
        <f ca="1">IFERROR('transfer 3'!Q217, "User-defined Recycled/Reused On-Site #1")</f>
        <v>User-defined Recycled/Reused On-Site #1</v>
      </c>
      <c r="B281" s="135" t="str">
        <f ca="1">IFERROR('transfer 3'!R217,"TBD")</f>
        <v>TBD</v>
      </c>
      <c r="C281" s="170" t="str">
        <f ca="1">IFERROR('transfer 3'!S217,"")</f>
        <v/>
      </c>
      <c r="D281" s="135" t="str">
        <f ca="1">IFERROR('Transfer 1'!D53,"")</f>
        <v/>
      </c>
      <c r="E281" s="135" t="str">
        <f t="shared" ca="1" si="118"/>
        <v/>
      </c>
      <c r="F281" s="135" t="str">
        <f ca="1">IFERROR('Transfer 1'!F53,"")</f>
        <v/>
      </c>
      <c r="G281" s="135" t="str">
        <f t="shared" ca="1" si="119"/>
        <v/>
      </c>
      <c r="H281" s="135" t="str">
        <f ca="1">IFERROR('Transfer 1'!H53,"")</f>
        <v/>
      </c>
      <c r="I281" s="135" t="str">
        <f t="shared" ca="1" si="120"/>
        <v/>
      </c>
      <c r="J281" s="135" t="str">
        <f ca="1">IFERROR('Transfer 1'!J53,"")</f>
        <v/>
      </c>
      <c r="K281" s="135" t="str">
        <f t="shared" ca="1" si="121"/>
        <v/>
      </c>
      <c r="L281" s="135" t="str">
        <f ca="1">IFERROR('Transfer 1'!L53,"")</f>
        <v/>
      </c>
      <c r="M281" s="135" t="str">
        <f t="shared" ca="1" si="122"/>
        <v/>
      </c>
      <c r="N281" s="135" t="str">
        <f ca="1">IFERROR('Transfer 1'!N53,"")</f>
        <v/>
      </c>
      <c r="O281" s="135" t="str">
        <f t="shared" ca="1" si="123"/>
        <v/>
      </c>
      <c r="P281" s="46"/>
    </row>
    <row r="282" spans="1:16" ht="15.75" thickBot="1" x14ac:dyDescent="0.3">
      <c r="A282" s="87" t="str">
        <f ca="1">IFERROR('transfer 3'!Q218, "User-defined Recycled/Reused On-Site #1")</f>
        <v>User-defined Recycled/Reused On-Site #1</v>
      </c>
      <c r="B282" s="135" t="str">
        <f ca="1">IFERROR('transfer 3'!R218,"TBD")</f>
        <v>TBD</v>
      </c>
      <c r="C282" s="170" t="str">
        <f ca="1">IFERROR('transfer 3'!S218,"")</f>
        <v/>
      </c>
      <c r="D282" s="135" t="str">
        <f ca="1">IFERROR('Transfer 1'!D54,"")</f>
        <v/>
      </c>
      <c r="E282" s="135" t="str">
        <f t="shared" ca="1" si="118"/>
        <v/>
      </c>
      <c r="F282" s="135" t="str">
        <f ca="1">IFERROR('Transfer 1'!F54,"")</f>
        <v/>
      </c>
      <c r="G282" s="135" t="str">
        <f t="shared" ca="1" si="119"/>
        <v/>
      </c>
      <c r="H282" s="135" t="str">
        <f ca="1">IFERROR('Transfer 1'!H54,"")</f>
        <v/>
      </c>
      <c r="I282" s="135" t="str">
        <f t="shared" ca="1" si="120"/>
        <v/>
      </c>
      <c r="J282" s="135" t="str">
        <f ca="1">IFERROR('Transfer 1'!J54,"")</f>
        <v/>
      </c>
      <c r="K282" s="135" t="str">
        <f t="shared" ca="1" si="121"/>
        <v/>
      </c>
      <c r="L282" s="135" t="str">
        <f ca="1">IFERROR('Transfer 1'!L54,"")</f>
        <v/>
      </c>
      <c r="M282" s="135" t="str">
        <f t="shared" ca="1" si="122"/>
        <v/>
      </c>
      <c r="N282" s="135" t="str">
        <f ca="1">IFERROR('Transfer 1'!N54,"")</f>
        <v/>
      </c>
      <c r="O282" s="135" t="str">
        <f t="shared" ca="1" si="123"/>
        <v/>
      </c>
      <c r="P282" s="46"/>
    </row>
    <row r="283" spans="1:16" ht="15.75" thickBot="1" x14ac:dyDescent="0.3">
      <c r="A283" s="87" t="str">
        <f ca="1">IFERROR('transfer 3'!Q219, "User-defined Recycled/Reused On-Site #1")</f>
        <v>User-defined Recycled/Reused On-Site #1</v>
      </c>
      <c r="B283" s="135" t="str">
        <f ca="1">IFERROR('transfer 3'!R219,"TBD")</f>
        <v>TBD</v>
      </c>
      <c r="C283" s="170" t="str">
        <f ca="1">IFERROR('transfer 3'!S219,"")</f>
        <v/>
      </c>
      <c r="D283" s="135" t="str">
        <f ca="1">IFERROR('Transfer 1'!D55,"")</f>
        <v/>
      </c>
      <c r="E283" s="135" t="str">
        <f t="shared" ca="1" si="118"/>
        <v/>
      </c>
      <c r="F283" s="135" t="str">
        <f ca="1">IFERROR('Transfer 1'!F55,"")</f>
        <v/>
      </c>
      <c r="G283" s="135" t="str">
        <f t="shared" ca="1" si="119"/>
        <v/>
      </c>
      <c r="H283" s="135" t="str">
        <f ca="1">IFERROR('Transfer 1'!H55,"")</f>
        <v/>
      </c>
      <c r="I283" s="135" t="str">
        <f t="shared" ca="1" si="120"/>
        <v/>
      </c>
      <c r="J283" s="135" t="str">
        <f ca="1">IFERROR('Transfer 1'!J55,"")</f>
        <v/>
      </c>
      <c r="K283" s="135" t="str">
        <f t="shared" ca="1" si="121"/>
        <v/>
      </c>
      <c r="L283" s="135" t="str">
        <f ca="1">IFERROR('Transfer 1'!L55,"")</f>
        <v/>
      </c>
      <c r="M283" s="135" t="str">
        <f t="shared" ca="1" si="122"/>
        <v/>
      </c>
      <c r="N283" s="135" t="str">
        <f ca="1">IFERROR('Transfer 1'!N55,"")</f>
        <v/>
      </c>
      <c r="O283" s="135" t="str">
        <f t="shared" ca="1" si="123"/>
        <v/>
      </c>
      <c r="P283" s="46"/>
    </row>
    <row r="284" spans="1:16" ht="15.75" thickBot="1" x14ac:dyDescent="0.3">
      <c r="A284" s="87" t="str">
        <f ca="1">IFERROR('transfer 3'!Q220, "User-defined Recycled/Reused On-Site #1")</f>
        <v>User-defined Recycled/Reused On-Site #1</v>
      </c>
      <c r="B284" s="135" t="str">
        <f ca="1">IFERROR('transfer 3'!R220,"TBD")</f>
        <v>TBD</v>
      </c>
      <c r="C284" s="170" t="str">
        <f ca="1">IFERROR('transfer 3'!S220,"")</f>
        <v/>
      </c>
      <c r="D284" s="135" t="str">
        <f ca="1">IFERROR('Transfer 1'!D56,"")</f>
        <v/>
      </c>
      <c r="E284" s="135" t="str">
        <f t="shared" ca="1" si="118"/>
        <v/>
      </c>
      <c r="F284" s="135" t="str">
        <f ca="1">IFERROR('Transfer 1'!F56,"")</f>
        <v/>
      </c>
      <c r="G284" s="135" t="str">
        <f t="shared" ca="1" si="119"/>
        <v/>
      </c>
      <c r="H284" s="135" t="str">
        <f ca="1">IFERROR('Transfer 1'!H56,"")</f>
        <v/>
      </c>
      <c r="I284" s="135" t="str">
        <f t="shared" ca="1" si="120"/>
        <v/>
      </c>
      <c r="J284" s="135" t="str">
        <f ca="1">IFERROR('Transfer 1'!J56,"")</f>
        <v/>
      </c>
      <c r="K284" s="135" t="str">
        <f t="shared" ca="1" si="121"/>
        <v/>
      </c>
      <c r="L284" s="135" t="str">
        <f ca="1">IFERROR('Transfer 1'!L56,"")</f>
        <v/>
      </c>
      <c r="M284" s="135" t="str">
        <f t="shared" ca="1" si="122"/>
        <v/>
      </c>
      <c r="N284" s="135" t="str">
        <f ca="1">IFERROR('Transfer 1'!N56,"")</f>
        <v/>
      </c>
      <c r="O284" s="135" t="str">
        <f t="shared" ca="1" si="123"/>
        <v/>
      </c>
      <c r="P284" s="46"/>
    </row>
    <row r="285" spans="1:16" ht="15.75" thickBot="1" x14ac:dyDescent="0.3">
      <c r="A285" s="87" t="str">
        <f ca="1">IFERROR('transfer 3'!Q221, "User-defined Recycled/Reused On-Site #1")</f>
        <v>User-defined Recycled/Reused On-Site #1</v>
      </c>
      <c r="B285" s="135" t="str">
        <f ca="1">IFERROR('transfer 3'!R221,"TBD")</f>
        <v>TBD</v>
      </c>
      <c r="C285" s="170" t="str">
        <f ca="1">IFERROR('transfer 3'!S221,"")</f>
        <v/>
      </c>
      <c r="D285" s="135" t="str">
        <f ca="1">IFERROR('Transfer 1'!D57,"")</f>
        <v/>
      </c>
      <c r="E285" s="135" t="str">
        <f t="shared" ca="1" si="118"/>
        <v/>
      </c>
      <c r="F285" s="135" t="str">
        <f ca="1">IFERROR('Transfer 1'!F57,"")</f>
        <v/>
      </c>
      <c r="G285" s="135" t="str">
        <f t="shared" ca="1" si="119"/>
        <v/>
      </c>
      <c r="H285" s="135" t="str">
        <f ca="1">IFERROR('Transfer 1'!H57,"")</f>
        <v/>
      </c>
      <c r="I285" s="135" t="str">
        <f t="shared" ca="1" si="120"/>
        <v/>
      </c>
      <c r="J285" s="135" t="str">
        <f ca="1">IFERROR('Transfer 1'!J57,"")</f>
        <v/>
      </c>
      <c r="K285" s="135" t="str">
        <f t="shared" ca="1" si="121"/>
        <v/>
      </c>
      <c r="L285" s="135" t="str">
        <f ca="1">IFERROR('Transfer 1'!L57,"")</f>
        <v/>
      </c>
      <c r="M285" s="135" t="str">
        <f t="shared" ca="1" si="122"/>
        <v/>
      </c>
      <c r="N285" s="135" t="str">
        <f ca="1">IFERROR('Transfer 1'!N57,"")</f>
        <v/>
      </c>
      <c r="O285" s="135" t="str">
        <f t="shared" ca="1" si="123"/>
        <v/>
      </c>
      <c r="P285" s="46"/>
    </row>
    <row r="286" spans="1:16" ht="15.75" thickBot="1" x14ac:dyDescent="0.3">
      <c r="A286" s="87" t="str">
        <f ca="1">IFERROR('transfer 3'!Q222, "User-defined Recycled/Reused On-Site #1")</f>
        <v>User-defined Recycled/Reused On-Site #1</v>
      </c>
      <c r="B286" s="135" t="str">
        <f ca="1">IFERROR('transfer 3'!R222,"TBD")</f>
        <v>TBD</v>
      </c>
      <c r="C286" s="170" t="str">
        <f ca="1">IFERROR('transfer 3'!S222,"")</f>
        <v/>
      </c>
      <c r="D286" s="135" t="str">
        <f ca="1">IFERROR('Transfer 1'!D58,"")</f>
        <v/>
      </c>
      <c r="E286" s="135" t="str">
        <f t="shared" ca="1" si="118"/>
        <v/>
      </c>
      <c r="F286" s="135" t="str">
        <f ca="1">IFERROR('Transfer 1'!F58,"")</f>
        <v/>
      </c>
      <c r="G286" s="135" t="str">
        <f t="shared" ca="1" si="119"/>
        <v/>
      </c>
      <c r="H286" s="135" t="str">
        <f ca="1">IFERROR('Transfer 1'!H58,"")</f>
        <v/>
      </c>
      <c r="I286" s="135" t="str">
        <f t="shared" ca="1" si="120"/>
        <v/>
      </c>
      <c r="J286" s="135" t="str">
        <f ca="1">IFERROR('Transfer 1'!J58,"")</f>
        <v/>
      </c>
      <c r="K286" s="135" t="str">
        <f t="shared" ca="1" si="121"/>
        <v/>
      </c>
      <c r="L286" s="135" t="str">
        <f ca="1">IFERROR('Transfer 1'!L58,"")</f>
        <v/>
      </c>
      <c r="M286" s="135" t="str">
        <f t="shared" ca="1" si="122"/>
        <v/>
      </c>
      <c r="N286" s="135" t="str">
        <f ca="1">IFERROR('Transfer 1'!N58,"")</f>
        <v/>
      </c>
      <c r="O286" s="135" t="str">
        <f t="shared" ca="1" si="123"/>
        <v/>
      </c>
      <c r="P286" s="46"/>
    </row>
    <row r="287" spans="1:16" ht="15.75" thickBot="1" x14ac:dyDescent="0.3">
      <c r="A287" s="87" t="str">
        <f ca="1">IFERROR('transfer 3'!Q223, "User-defined Recycled/Reused On-Site #1")</f>
        <v>User-defined Recycled/Reused On-Site #1</v>
      </c>
      <c r="B287" s="135" t="str">
        <f ca="1">IFERROR('transfer 3'!R223,"TBD")</f>
        <v>TBD</v>
      </c>
      <c r="C287" s="170" t="str">
        <f ca="1">IFERROR('transfer 3'!S223,"")</f>
        <v/>
      </c>
      <c r="D287" s="135" t="str">
        <f ca="1">IFERROR('Transfer 1'!D59,"")</f>
        <v/>
      </c>
      <c r="E287" s="135" t="str">
        <f t="shared" ca="1" si="118"/>
        <v/>
      </c>
      <c r="F287" s="135" t="str">
        <f ca="1">IFERROR('Transfer 1'!F59,"")</f>
        <v/>
      </c>
      <c r="G287" s="135" t="str">
        <f t="shared" ca="1" si="119"/>
        <v/>
      </c>
      <c r="H287" s="135" t="str">
        <f ca="1">IFERROR('Transfer 1'!H59,"")</f>
        <v/>
      </c>
      <c r="I287" s="135" t="str">
        <f t="shared" ca="1" si="120"/>
        <v/>
      </c>
      <c r="J287" s="135" t="str">
        <f ca="1">IFERROR('Transfer 1'!J59,"")</f>
        <v/>
      </c>
      <c r="K287" s="135" t="str">
        <f t="shared" ca="1" si="121"/>
        <v/>
      </c>
      <c r="L287" s="135" t="str">
        <f ca="1">IFERROR('Transfer 1'!L59,"")</f>
        <v/>
      </c>
      <c r="M287" s="135" t="str">
        <f t="shared" ca="1" si="122"/>
        <v/>
      </c>
      <c r="N287" s="135" t="str">
        <f ca="1">IFERROR('Transfer 1'!N59,"")</f>
        <v/>
      </c>
      <c r="O287" s="135" t="str">
        <f t="shared" ca="1" si="123"/>
        <v/>
      </c>
      <c r="P287" s="46"/>
    </row>
    <row r="288" spans="1:16" ht="16.5" thickBot="1" x14ac:dyDescent="0.3">
      <c r="A288" s="343" t="s">
        <v>141</v>
      </c>
      <c r="B288" s="344"/>
      <c r="C288" s="344"/>
      <c r="D288" s="344"/>
      <c r="E288" s="344"/>
      <c r="F288" s="344"/>
      <c r="G288" s="344"/>
      <c r="H288" s="344"/>
      <c r="I288" s="344"/>
      <c r="J288" s="344"/>
      <c r="K288" s="344"/>
      <c r="L288" s="344"/>
      <c r="M288" s="344"/>
      <c r="N288" s="344"/>
      <c r="O288" s="345"/>
      <c r="P288" s="46"/>
    </row>
    <row r="289" spans="1:16" ht="15.75" thickBot="1" x14ac:dyDescent="0.3">
      <c r="A289" s="154" t="s">
        <v>156</v>
      </c>
      <c r="B289" s="134"/>
      <c r="C289" s="134"/>
      <c r="D289" s="135"/>
      <c r="E289" s="236">
        <f ca="1">SUM(E136:E154,E176:E187,E193:E198,E202:E204,E217:E220,E221:E231,E235:E239,E244,E257:E276,E279:E287)</f>
        <v>0</v>
      </c>
      <c r="F289" s="135"/>
      <c r="G289" s="236">
        <f ca="1">SUM(G136:G154,G176:G187,G193:G198,G202:G204,G217:G220,G221:G231,G235:G239,G244,G257:G276,G279:G287)</f>
        <v>0</v>
      </c>
      <c r="H289" s="135"/>
      <c r="I289" s="236">
        <f ca="1">SUM(I136:I154,I176:I187,I193:I198,I202:I204,I217:I220,I221:I231,I235:I239,I244,I257:I276,I279:I287)</f>
        <v>0</v>
      </c>
      <c r="J289" s="135"/>
      <c r="K289" s="236">
        <f ca="1">SUM(K136:K154,K176:K187,K193:K198,K202:K204,K217:K220,K221:K231,K235:K239,K244,K257:K276,K279:K287)</f>
        <v>0</v>
      </c>
      <c r="L289" s="135"/>
      <c r="M289" s="236">
        <f ca="1">SUM(M136:M154,M176:M187,M193:M198,M202:M204,M217:M220,M221:M231,M235:M239,M244,M257:M276,M279:M287)</f>
        <v>0</v>
      </c>
      <c r="N289" s="135"/>
      <c r="O289" s="236">
        <f ca="1">SUM(O136:O154,O176:O187,O193:O198,O202:O204,O217:O220,O221:O231,O235:O239,O244,O257:O276,O279:O287)</f>
        <v>0</v>
      </c>
      <c r="P289" s="46"/>
    </row>
    <row r="290" spans="1:16" ht="15.75" x14ac:dyDescent="0.25">
      <c r="A290" s="230" t="str">
        <f>General!$A$4</f>
        <v>Spreadsheets for Environmental Footprint Analysis (SEFA) Version 3.0, November 2019</v>
      </c>
      <c r="B290" s="213"/>
      <c r="C290" s="213"/>
      <c r="D290" s="213"/>
      <c r="E290" s="213"/>
      <c r="F290" s="213"/>
      <c r="G290" s="213"/>
      <c r="H290" s="213"/>
      <c r="I290" s="213"/>
      <c r="J290" s="213"/>
      <c r="K290" s="213"/>
      <c r="L290" s="213"/>
      <c r="M290" s="213"/>
      <c r="N290" s="2"/>
      <c r="O290" s="47" t="e">
        <f ca="1">General!$A$3</f>
        <v>#REF!</v>
      </c>
      <c r="P290" s="46"/>
    </row>
    <row r="291" spans="1:16" x14ac:dyDescent="0.25">
      <c r="A291" s="213"/>
      <c r="B291" s="213"/>
      <c r="C291" s="213"/>
      <c r="D291" s="213"/>
      <c r="E291" s="213"/>
      <c r="F291" s="213"/>
      <c r="G291" s="213"/>
      <c r="H291" s="213"/>
      <c r="I291" s="213"/>
      <c r="J291" s="213"/>
      <c r="K291" s="213"/>
      <c r="L291" s="213"/>
      <c r="M291" s="213"/>
      <c r="N291" s="2"/>
      <c r="O291" s="47" t="e">
        <f ca="1">General!$A$6</f>
        <v>#REF!</v>
      </c>
      <c r="P291" s="46"/>
    </row>
    <row r="292" spans="1:16" x14ac:dyDescent="0.25">
      <c r="A292" s="213"/>
      <c r="B292" s="213"/>
      <c r="C292" s="213"/>
      <c r="D292" s="213"/>
      <c r="E292" s="213"/>
      <c r="F292" s="213"/>
      <c r="G292" s="213"/>
      <c r="H292" s="213"/>
      <c r="I292" s="213"/>
      <c r="J292" s="213"/>
      <c r="K292" s="213"/>
      <c r="L292" s="213"/>
      <c r="M292" s="213"/>
      <c r="N292" s="2"/>
      <c r="O292" s="47" t="e">
        <f ca="1">General!$C$16</f>
        <v>#REF!</v>
      </c>
      <c r="P292" s="46"/>
    </row>
    <row r="293" spans="1:16" ht="18.75" x14ac:dyDescent="0.3">
      <c r="A293" s="354" t="e">
        <f ca="1">CONCATENATE(O3," - Intermediate Totals")</f>
        <v>#REF!</v>
      </c>
      <c r="B293" s="354"/>
      <c r="C293" s="354"/>
      <c r="D293" s="354"/>
      <c r="E293" s="354"/>
      <c r="F293" s="354"/>
      <c r="G293" s="354"/>
      <c r="H293" s="354"/>
      <c r="I293" s="354"/>
      <c r="J293" s="354"/>
      <c r="K293" s="354"/>
      <c r="L293" s="354"/>
      <c r="M293" s="354"/>
      <c r="N293" s="354"/>
      <c r="O293" s="354"/>
      <c r="P293" s="46"/>
    </row>
    <row r="294" spans="1:16" ht="15.75" thickBot="1" x14ac:dyDescent="0.3">
      <c r="A294" s="46"/>
      <c r="B294" s="46"/>
      <c r="C294" s="46"/>
      <c r="D294" s="46"/>
      <c r="E294" s="46"/>
      <c r="F294" s="46"/>
      <c r="G294" s="46"/>
      <c r="H294" s="46"/>
      <c r="I294" s="46"/>
      <c r="J294" s="46"/>
      <c r="K294" s="46"/>
      <c r="L294" s="46"/>
      <c r="M294" s="46"/>
      <c r="N294" s="46"/>
      <c r="O294" s="46"/>
      <c r="P294" s="46"/>
    </row>
    <row r="295" spans="1:16" ht="15.75" thickBot="1" x14ac:dyDescent="0.3">
      <c r="A295" s="349" t="s">
        <v>19</v>
      </c>
      <c r="B295" s="349" t="s">
        <v>0</v>
      </c>
      <c r="C295" s="349" t="s">
        <v>5</v>
      </c>
      <c r="D295" s="349" t="s">
        <v>6</v>
      </c>
      <c r="E295" s="349"/>
      <c r="F295" s="349" t="s">
        <v>7</v>
      </c>
      <c r="G295" s="349"/>
      <c r="H295" s="349" t="s">
        <v>8</v>
      </c>
      <c r="I295" s="349"/>
      <c r="J295" s="349" t="s">
        <v>9</v>
      </c>
      <c r="K295" s="349"/>
      <c r="L295" s="349" t="s">
        <v>10</v>
      </c>
      <c r="M295" s="349"/>
      <c r="N295" s="349" t="s">
        <v>11</v>
      </c>
      <c r="O295" s="349"/>
      <c r="P295" s="46"/>
    </row>
    <row r="296" spans="1:16" ht="15.75" thickBot="1" x14ac:dyDescent="0.3">
      <c r="A296" s="349"/>
      <c r="B296" s="349"/>
      <c r="C296" s="349"/>
      <c r="D296" s="143" t="s">
        <v>12</v>
      </c>
      <c r="E296" s="349" t="s">
        <v>13</v>
      </c>
      <c r="F296" s="143" t="s">
        <v>12</v>
      </c>
      <c r="G296" s="349" t="s">
        <v>119</v>
      </c>
      <c r="H296" s="143" t="s">
        <v>12</v>
      </c>
      <c r="I296" s="349" t="s">
        <v>14</v>
      </c>
      <c r="J296" s="143" t="s">
        <v>12</v>
      </c>
      <c r="K296" s="349" t="s">
        <v>14</v>
      </c>
      <c r="L296" s="143" t="s">
        <v>12</v>
      </c>
      <c r="M296" s="349" t="s">
        <v>14</v>
      </c>
      <c r="N296" s="143" t="s">
        <v>12</v>
      </c>
      <c r="O296" s="349" t="s">
        <v>14</v>
      </c>
      <c r="P296" s="46"/>
    </row>
    <row r="297" spans="1:16" ht="15.75" thickBot="1" x14ac:dyDescent="0.3">
      <c r="A297" s="349"/>
      <c r="B297" s="349"/>
      <c r="C297" s="349"/>
      <c r="D297" s="143" t="s">
        <v>15</v>
      </c>
      <c r="E297" s="349"/>
      <c r="F297" s="143" t="s">
        <v>15</v>
      </c>
      <c r="G297" s="349"/>
      <c r="H297" s="143" t="s">
        <v>15</v>
      </c>
      <c r="I297" s="349"/>
      <c r="J297" s="143" t="s">
        <v>15</v>
      </c>
      <c r="K297" s="349"/>
      <c r="L297" s="143" t="s">
        <v>15</v>
      </c>
      <c r="M297" s="349"/>
      <c r="N297" s="143" t="s">
        <v>15</v>
      </c>
      <c r="O297" s="349"/>
      <c r="P297" s="46"/>
    </row>
    <row r="298" spans="1:16" x14ac:dyDescent="0.25">
      <c r="A298" s="155"/>
      <c r="B298" s="155"/>
      <c r="C298" s="155"/>
      <c r="D298" s="155"/>
      <c r="E298" s="155"/>
      <c r="F298" s="155"/>
      <c r="G298" s="155"/>
      <c r="H298" s="155"/>
      <c r="I298" s="155"/>
      <c r="J298" s="155"/>
      <c r="K298" s="155"/>
      <c r="L298" s="155"/>
      <c r="M298" s="155"/>
      <c r="N298" s="155"/>
      <c r="O298" s="155"/>
      <c r="P298" s="46"/>
    </row>
    <row r="299" spans="1:16" x14ac:dyDescent="0.25">
      <c r="A299" s="238" t="s">
        <v>185</v>
      </c>
      <c r="B299" s="239"/>
      <c r="C299" s="239"/>
      <c r="D299" s="239"/>
      <c r="E299" s="239"/>
      <c r="F299" s="239"/>
      <c r="G299" s="239"/>
      <c r="H299" s="239"/>
      <c r="I299" s="239"/>
      <c r="J299" s="239"/>
      <c r="K299" s="239"/>
      <c r="L299" s="239"/>
      <c r="M299" s="239"/>
      <c r="N299" s="239"/>
      <c r="O299" s="239"/>
      <c r="P299" s="46"/>
    </row>
    <row r="300" spans="1:16" x14ac:dyDescent="0.25">
      <c r="A300" s="93" t="s">
        <v>324</v>
      </c>
      <c r="B300" s="94" t="s">
        <v>16</v>
      </c>
      <c r="C300" s="240" t="str">
        <f ca="1">IFERROR('transfer 3'!S17,"")</f>
        <v/>
      </c>
      <c r="D300" s="94">
        <v>3.4129999999999998</v>
      </c>
      <c r="E300" s="94" t="str">
        <f ca="1">IFERROR(D300*$C300,"")</f>
        <v/>
      </c>
      <c r="F300" s="92"/>
      <c r="G300" s="92"/>
      <c r="H300" s="92"/>
      <c r="I300" s="92"/>
      <c r="J300" s="92"/>
      <c r="K300" s="92"/>
      <c r="L300" s="92"/>
      <c r="M300" s="92"/>
      <c r="N300" s="92"/>
      <c r="O300" s="92"/>
      <c r="P300" s="46"/>
    </row>
    <row r="301" spans="1:16" x14ac:dyDescent="0.25">
      <c r="A301" s="156" t="s">
        <v>100</v>
      </c>
      <c r="B301" s="94"/>
      <c r="C301" s="94"/>
      <c r="D301" s="94"/>
      <c r="E301" s="94"/>
      <c r="F301" s="94"/>
      <c r="G301" s="94"/>
      <c r="H301" s="94"/>
      <c r="I301" s="94"/>
      <c r="J301" s="94"/>
      <c r="K301" s="94"/>
      <c r="L301" s="167"/>
      <c r="M301" s="94"/>
      <c r="N301" s="94"/>
      <c r="O301" s="94"/>
      <c r="P301" s="46"/>
    </row>
    <row r="302" spans="1:16" x14ac:dyDescent="0.25">
      <c r="A302" s="93" t="s">
        <v>99</v>
      </c>
      <c r="B302" s="94" t="s">
        <v>16</v>
      </c>
      <c r="C302" s="240" t="str">
        <f ca="1">IFERROR('transfer 3'!S43,"")</f>
        <v/>
      </c>
      <c r="D302" s="94">
        <v>6.9290000000000003</v>
      </c>
      <c r="E302" s="94" t="str">
        <f t="shared" ref="E302" ca="1" si="124">IFERROR(D302*$C302,"")</f>
        <v/>
      </c>
      <c r="F302" s="94" t="str">
        <f ca="1">IFERROR('Grid Electricity Conversions'!F17,"")</f>
        <v/>
      </c>
      <c r="G302" s="94" t="str">
        <f t="shared" ref="G302" ca="1" si="125">IFERROR(F302*$C302,"")</f>
        <v/>
      </c>
      <c r="H302" s="94" t="str">
        <f ca="1">IFERROR('Grid Electricity Conversions'!H17,"")</f>
        <v/>
      </c>
      <c r="I302" s="94" t="str">
        <f t="shared" ref="I302" ca="1" si="126">IFERROR(H302*$C302,"")</f>
        <v/>
      </c>
      <c r="J302" s="94" t="str">
        <f ca="1">IFERROR('Grid Electricity Conversions'!J17,"")</f>
        <v/>
      </c>
      <c r="K302" s="94" t="str">
        <f t="shared" ref="K302" ca="1" si="127">IFERROR(J302*$C302,"")</f>
        <v/>
      </c>
      <c r="L302" s="94" t="str">
        <f ca="1">IFERROR('Grid Electricity Conversions'!L17,"")</f>
        <v/>
      </c>
      <c r="M302" s="94" t="str">
        <f t="shared" ref="M302" ca="1" si="128">IFERROR(L302*$C302,"")</f>
        <v/>
      </c>
      <c r="N302" s="94" t="str">
        <f ca="1">IFERROR('Grid Electricity Conversions'!N17,"")</f>
        <v/>
      </c>
      <c r="O302" s="94" t="str">
        <f t="shared" ref="O302" ca="1" si="129">IFERROR(N302*$C302,"")</f>
        <v/>
      </c>
      <c r="P302" s="46"/>
    </row>
    <row r="303" spans="1:16" x14ac:dyDescent="0.25">
      <c r="A303" s="157" t="s">
        <v>51</v>
      </c>
      <c r="B303" s="5"/>
      <c r="C303" s="5"/>
      <c r="D303" s="5"/>
      <c r="E303" s="5"/>
      <c r="F303" s="5"/>
      <c r="G303" s="5"/>
      <c r="H303" s="5"/>
      <c r="I303" s="5"/>
      <c r="J303" s="5"/>
      <c r="K303" s="5"/>
      <c r="L303" s="5"/>
      <c r="M303" s="5"/>
      <c r="N303" s="5"/>
      <c r="O303" s="5"/>
      <c r="P303" s="46"/>
    </row>
    <row r="304" spans="1:16" x14ac:dyDescent="0.25">
      <c r="A304" s="158" t="s">
        <v>52</v>
      </c>
      <c r="B304" s="5" t="s">
        <v>16</v>
      </c>
      <c r="C304" s="240" t="str">
        <f ca="1">IFERROR('transfer 3'!S180,"")</f>
        <v/>
      </c>
      <c r="D304" s="13">
        <f>'Default Conversions'!D93</f>
        <v>3.053799999999999</v>
      </c>
      <c r="E304" s="94" t="str">
        <f t="shared" ref="E304:E308" ca="1" si="130">IFERROR(D304*$C304,"")</f>
        <v/>
      </c>
      <c r="F304" s="13">
        <f>'Default Conversions'!F93</f>
        <v>180</v>
      </c>
      <c r="G304" s="94" t="str">
        <f t="shared" ref="G304:G308" ca="1" si="131">IFERROR(F304*$C304,"")</f>
        <v/>
      </c>
      <c r="H304" s="13">
        <f>'Default Conversions'!H93</f>
        <v>0.76999999999999991</v>
      </c>
      <c r="I304" s="94" t="str">
        <f t="shared" ref="I304:I308" ca="1" si="132">IFERROR(H304*$C304,"")</f>
        <v/>
      </c>
      <c r="J304" s="13">
        <f>'Default Conversions'!J93</f>
        <v>0.15</v>
      </c>
      <c r="K304" s="94" t="str">
        <f t="shared" ref="K304:K308" ca="1" si="133">IFERROR(J304*$C304,"")</f>
        <v/>
      </c>
      <c r="L304" s="13">
        <f>'Default Conversions'!L93</f>
        <v>1.8000000000000002E-2</v>
      </c>
      <c r="M304" s="94" t="str">
        <f t="shared" ref="M304:M308" ca="1" si="134">IFERROR(L304*$C304,"")</f>
        <v/>
      </c>
      <c r="N304" s="13" t="str">
        <f>'Default Conversions'!N93</f>
        <v>NP</v>
      </c>
      <c r="O304" s="94" t="str">
        <f t="shared" ref="O304:O308" ca="1" si="135">IFERROR(N304*$C304,"")</f>
        <v/>
      </c>
      <c r="P304" s="46"/>
    </row>
    <row r="305" spans="1:16" x14ac:dyDescent="0.25">
      <c r="A305" s="158" t="s">
        <v>53</v>
      </c>
      <c r="B305" s="5" t="s">
        <v>16</v>
      </c>
      <c r="C305" s="240" t="str">
        <f ca="1">IFERROR('transfer 3'!S181,"")</f>
        <v/>
      </c>
      <c r="D305" s="13">
        <f>'Default Conversions'!D94</f>
        <v>1.6317999999999993</v>
      </c>
      <c r="E305" s="94" t="str">
        <f t="shared" ca="1" si="130"/>
        <v/>
      </c>
      <c r="F305" s="13">
        <f>'Default Conversions'!F94</f>
        <v>270</v>
      </c>
      <c r="G305" s="94" t="str">
        <f t="shared" ca="1" si="131"/>
        <v/>
      </c>
      <c r="H305" s="13">
        <f>'Default Conversions'!H94</f>
        <v>0.18000000000000002</v>
      </c>
      <c r="I305" s="94" t="str">
        <f t="shared" ca="1" si="132"/>
        <v/>
      </c>
      <c r="J305" s="13">
        <f>'Default Conversions'!J94</f>
        <v>13</v>
      </c>
      <c r="K305" s="94" t="str">
        <f t="shared" ca="1" si="133"/>
        <v/>
      </c>
      <c r="L305" s="13">
        <f>'Default Conversions'!L94</f>
        <v>7.0999999999999995E-3</v>
      </c>
      <c r="M305" s="94" t="str">
        <f t="shared" ca="1" si="134"/>
        <v/>
      </c>
      <c r="N305" s="13" t="str">
        <f>'Default Conversions'!N94</f>
        <v>NP</v>
      </c>
      <c r="O305" s="94" t="str">
        <f t="shared" ca="1" si="135"/>
        <v/>
      </c>
      <c r="P305" s="46"/>
    </row>
    <row r="306" spans="1:16" x14ac:dyDescent="0.25">
      <c r="A306" s="158" t="s">
        <v>54</v>
      </c>
      <c r="B306" s="5" t="s">
        <v>16</v>
      </c>
      <c r="C306" s="240" t="str">
        <f ca="1">IFERROR('transfer 3'!S182,"")</f>
        <v/>
      </c>
      <c r="D306" s="13">
        <f>'Default Conversions'!D95</f>
        <v>0.155472</v>
      </c>
      <c r="E306" s="94" t="str">
        <f t="shared" ca="1" si="130"/>
        <v/>
      </c>
      <c r="F306" s="13">
        <f>'Default Conversions'!F95</f>
        <v>25</v>
      </c>
      <c r="G306" s="94" t="str">
        <f t="shared" ca="1" si="131"/>
        <v/>
      </c>
      <c r="H306" s="13">
        <f>'Default Conversions'!H95</f>
        <v>0.15</v>
      </c>
      <c r="I306" s="94" t="str">
        <f t="shared" ca="1" si="132"/>
        <v/>
      </c>
      <c r="J306" s="13">
        <f>'Default Conversions'!J95</f>
        <v>0.5</v>
      </c>
      <c r="K306" s="94" t="str">
        <f t="shared" ca="1" si="133"/>
        <v/>
      </c>
      <c r="L306" s="13">
        <f>'Default Conversions'!L95</f>
        <v>1.5E-3</v>
      </c>
      <c r="M306" s="94" t="str">
        <f t="shared" ca="1" si="134"/>
        <v/>
      </c>
      <c r="N306" s="13" t="str">
        <f>'Default Conversions'!N95</f>
        <v>NP</v>
      </c>
      <c r="O306" s="94" t="str">
        <f t="shared" ca="1" si="135"/>
        <v/>
      </c>
      <c r="P306" s="46"/>
    </row>
    <row r="307" spans="1:16" x14ac:dyDescent="0.25">
      <c r="A307" s="158" t="s">
        <v>55</v>
      </c>
      <c r="B307" s="5" t="s">
        <v>16</v>
      </c>
      <c r="C307" s="240" t="str">
        <f ca="1">IFERROR('transfer 3'!S183,"")</f>
        <v/>
      </c>
      <c r="D307" s="13">
        <f>'Default Conversions'!D96</f>
        <v>2.2954000000000012</v>
      </c>
      <c r="E307" s="94" t="str">
        <f t="shared" ca="1" si="130"/>
        <v/>
      </c>
      <c r="F307" s="13">
        <f>'Default Conversions'!F96</f>
        <v>270</v>
      </c>
      <c r="G307" s="94" t="str">
        <f t="shared" ca="1" si="131"/>
        <v/>
      </c>
      <c r="H307" s="13">
        <f>'Default Conversions'!H96</f>
        <v>1.7</v>
      </c>
      <c r="I307" s="94" t="str">
        <f t="shared" ca="1" si="132"/>
        <v/>
      </c>
      <c r="J307" s="13">
        <f>'Default Conversions'!J96</f>
        <v>6.8999999999999992E-2</v>
      </c>
      <c r="K307" s="94" t="str">
        <f t="shared" ca="1" si="133"/>
        <v/>
      </c>
      <c r="L307" s="13">
        <f>'Default Conversions'!L96</f>
        <v>4.1999999999999996E-2</v>
      </c>
      <c r="M307" s="94" t="str">
        <f t="shared" ca="1" si="134"/>
        <v/>
      </c>
      <c r="N307" s="13" t="str">
        <f>'Default Conversions'!N96</f>
        <v>NP</v>
      </c>
      <c r="O307" s="94" t="str">
        <f t="shared" ca="1" si="135"/>
        <v/>
      </c>
      <c r="P307" s="46"/>
    </row>
    <row r="308" spans="1:16" x14ac:dyDescent="0.25">
      <c r="A308" s="158" t="s">
        <v>112</v>
      </c>
      <c r="B308" s="5" t="s">
        <v>16</v>
      </c>
      <c r="C308" s="240" t="str">
        <f ca="1">IFERROR('transfer 3'!S184,"")</f>
        <v/>
      </c>
      <c r="D308" s="13" t="str">
        <f ca="1">IFERROR('Transfer 2'!D27,"")</f>
        <v/>
      </c>
      <c r="E308" s="94" t="str">
        <f t="shared" ca="1" si="130"/>
        <v/>
      </c>
      <c r="F308" s="13" t="str">
        <f ca="1">IFERROR('Transfer 2'!F27,"")</f>
        <v/>
      </c>
      <c r="G308" s="94" t="str">
        <f t="shared" ca="1" si="131"/>
        <v/>
      </c>
      <c r="H308" s="13" t="str">
        <f ca="1">IFERROR('Transfer 2'!H27,"")</f>
        <v/>
      </c>
      <c r="I308" s="94" t="str">
        <f t="shared" ca="1" si="132"/>
        <v/>
      </c>
      <c r="J308" s="13" t="str">
        <f ca="1">IFERROR('Transfer 2'!J27,"")</f>
        <v/>
      </c>
      <c r="K308" s="94" t="str">
        <f t="shared" ca="1" si="133"/>
        <v/>
      </c>
      <c r="L308" s="13" t="str">
        <f ca="1">IFERROR('Transfer 2'!L27,"")</f>
        <v/>
      </c>
      <c r="M308" s="94" t="str">
        <f t="shared" ca="1" si="134"/>
        <v/>
      </c>
      <c r="N308" s="13" t="str">
        <f ca="1">IFERROR('Transfer 2'!N27,"")</f>
        <v/>
      </c>
      <c r="O308" s="94" t="str">
        <f t="shared" ca="1" si="135"/>
        <v/>
      </c>
      <c r="P308" s="46"/>
    </row>
    <row r="309" spans="1:16" x14ac:dyDescent="0.25">
      <c r="A309" s="157" t="s">
        <v>56</v>
      </c>
      <c r="B309" s="5"/>
      <c r="C309" s="5"/>
      <c r="D309" s="5"/>
      <c r="E309" s="5"/>
      <c r="F309" s="5"/>
      <c r="G309" s="5"/>
      <c r="H309" s="5"/>
      <c r="I309" s="5"/>
      <c r="J309" s="5"/>
      <c r="K309" s="5"/>
      <c r="L309" s="5"/>
      <c r="M309" s="5"/>
      <c r="N309" s="5"/>
      <c r="O309" s="5"/>
      <c r="P309" s="46"/>
    </row>
    <row r="310" spans="1:16" x14ac:dyDescent="0.25">
      <c r="A310" s="158" t="s">
        <v>113</v>
      </c>
      <c r="B310" s="5" t="s">
        <v>16</v>
      </c>
      <c r="C310" s="240" t="str">
        <f ca="1">IFERROR('transfer 3'!S187,"")</f>
        <v/>
      </c>
      <c r="D310" s="5">
        <f>0.1*(D69+D11)</f>
        <v>1.0342</v>
      </c>
      <c r="E310" s="94" t="str">
        <f ca="1">IFERROR(D310*$C310,"")</f>
        <v/>
      </c>
      <c r="F310" s="5" t="str">
        <f ca="1">IFERROR(0.1*F302,"")</f>
        <v/>
      </c>
      <c r="G310" s="94" t="str">
        <f ca="1">IFERROR(F310*$C310,"")</f>
        <v/>
      </c>
      <c r="H310" s="5" t="str">
        <f ca="1">IFERROR(0.1*H302,"")</f>
        <v/>
      </c>
      <c r="I310" s="94" t="str">
        <f ca="1">IFERROR(H310*$C310,"")</f>
        <v/>
      </c>
      <c r="J310" s="5" t="str">
        <f ca="1">IFERROR(0.1*J302,"")</f>
        <v/>
      </c>
      <c r="K310" s="94" t="str">
        <f ca="1">IFERROR(J310*$C310,"")</f>
        <v/>
      </c>
      <c r="L310" s="5" t="str">
        <f ca="1">IFERROR(0.1*L302,"")</f>
        <v/>
      </c>
      <c r="M310" s="94" t="str">
        <f ca="1">IFERROR(L310*$C310,"")</f>
        <v/>
      </c>
      <c r="N310" s="5" t="str">
        <f ca="1">IFERROR(0.1*N302,"")</f>
        <v/>
      </c>
      <c r="O310" s="94" t="str">
        <f ca="1">IFERROR(N310*$C310,"")</f>
        <v/>
      </c>
      <c r="P310" s="46"/>
    </row>
    <row r="311" spans="1:16" x14ac:dyDescent="0.25">
      <c r="A311" s="237" t="s">
        <v>185</v>
      </c>
      <c r="B311" s="161"/>
      <c r="C311" s="163"/>
      <c r="D311" s="162"/>
      <c r="E311" s="163">
        <f ca="1">SUM(E300,E302,E304:E308,E310)</f>
        <v>0</v>
      </c>
      <c r="F311" s="164"/>
      <c r="G311" s="163">
        <f ca="1">SUM(G302,G304:G308,G310)</f>
        <v>0</v>
      </c>
      <c r="H311" s="164"/>
      <c r="I311" s="163">
        <f ca="1">SUM(I302,I304:I308,I310)</f>
        <v>0</v>
      </c>
      <c r="J311" s="164"/>
      <c r="K311" s="163">
        <f ca="1">SUM(K302,K304:K308,K310)</f>
        <v>0</v>
      </c>
      <c r="L311" s="164"/>
      <c r="M311" s="163">
        <f ca="1">SUM(M302,M304:M308,M310)</f>
        <v>0</v>
      </c>
      <c r="N311" s="164"/>
      <c r="O311" s="163">
        <f ca="1">SUM(O302,O304:O308,O310)</f>
        <v>0</v>
      </c>
      <c r="P311" s="46"/>
    </row>
    <row r="312" spans="1:16" x14ac:dyDescent="0.25">
      <c r="A312" s="158"/>
      <c r="B312" s="5"/>
      <c r="C312" s="5"/>
      <c r="D312" s="8"/>
      <c r="E312" s="159"/>
      <c r="F312" s="160"/>
      <c r="G312" s="159"/>
      <c r="H312" s="160"/>
      <c r="I312" s="159"/>
      <c r="J312" s="160"/>
      <c r="K312" s="159"/>
      <c r="L312" s="160"/>
      <c r="M312" s="159"/>
      <c r="N312" s="160"/>
      <c r="O312" s="159"/>
      <c r="P312" s="46"/>
    </row>
    <row r="313" spans="1:16" x14ac:dyDescent="0.25">
      <c r="A313" s="214" t="s">
        <v>126</v>
      </c>
      <c r="B313" s="161"/>
      <c r="C313" s="161"/>
      <c r="D313" s="162"/>
      <c r="E313" s="163"/>
      <c r="F313" s="164"/>
      <c r="G313" s="163"/>
      <c r="H313" s="164"/>
      <c r="I313" s="163"/>
      <c r="J313" s="164"/>
      <c r="K313" s="163"/>
      <c r="L313" s="164"/>
      <c r="M313" s="163"/>
      <c r="N313" s="164"/>
      <c r="O313" s="163"/>
      <c r="P313" s="46"/>
    </row>
    <row r="314" spans="1:16" x14ac:dyDescent="0.25">
      <c r="A314" s="165" t="s">
        <v>127</v>
      </c>
      <c r="B314" s="5"/>
      <c r="C314" s="5"/>
      <c r="D314" s="5"/>
      <c r="E314" s="5"/>
      <c r="F314" s="5"/>
      <c r="G314" s="5"/>
      <c r="H314" s="5"/>
      <c r="I314" s="5"/>
      <c r="J314" s="5"/>
      <c r="K314" s="5"/>
      <c r="L314" s="5"/>
      <c r="M314" s="5"/>
      <c r="N314" s="5"/>
      <c r="O314" s="5"/>
      <c r="P314" s="46"/>
    </row>
    <row r="315" spans="1:16" x14ac:dyDescent="0.25">
      <c r="A315" s="93" t="s">
        <v>301</v>
      </c>
      <c r="B315" s="94" t="s">
        <v>17</v>
      </c>
      <c r="C315" s="240" t="str">
        <f t="shared" ref="C315:D317" ca="1" si="136">IFERROR(C25,"")</f>
        <v/>
      </c>
      <c r="D315" s="94">
        <f t="shared" si="136"/>
        <v>0.124</v>
      </c>
      <c r="E315" s="94" t="str">
        <f t="shared" ref="E315:E321" ca="1" si="137">IFERROR(D315*$C315,"")</f>
        <v/>
      </c>
      <c r="F315" s="94" t="str">
        <f ca="1">IFERROR(F25,"")</f>
        <v/>
      </c>
      <c r="G315" s="94" t="str">
        <f t="shared" ref="G315:G321" ca="1" si="138">IFERROR(F315*$C315,"")</f>
        <v/>
      </c>
      <c r="H315" s="94" t="str">
        <f ca="1">IFERROR(H25,"")</f>
        <v/>
      </c>
      <c r="I315" s="94" t="str">
        <f t="shared" ref="I315:I321" ca="1" si="139">IFERROR(H315*$C315,"")</f>
        <v/>
      </c>
      <c r="J315" s="94" t="str">
        <f ca="1">IFERROR(J25,"")</f>
        <v/>
      </c>
      <c r="K315" s="94" t="str">
        <f t="shared" ref="K315:K321" ca="1" si="140">IFERROR(J315*$C315,"")</f>
        <v/>
      </c>
      <c r="L315" s="94" t="str">
        <f ca="1">IFERROR(L25,"")</f>
        <v/>
      </c>
      <c r="M315" s="94" t="str">
        <f t="shared" ref="M315:M321" ca="1" si="141">IFERROR(L315*$C315,"")</f>
        <v/>
      </c>
      <c r="N315" s="94" t="str">
        <f ca="1">IFERROR(N25,"")</f>
        <v/>
      </c>
      <c r="O315" s="94" t="str">
        <f t="shared" ref="O315:O321" ca="1" si="142">IFERROR(N315*$C315,"")</f>
        <v/>
      </c>
      <c r="P315" s="46"/>
    </row>
    <row r="316" spans="1:16" x14ac:dyDescent="0.25">
      <c r="A316" s="93" t="s">
        <v>302</v>
      </c>
      <c r="B316" s="94" t="s">
        <v>17</v>
      </c>
      <c r="C316" s="240" t="str">
        <f t="shared" ca="1" si="136"/>
        <v/>
      </c>
      <c r="D316" s="94">
        <f t="shared" si="136"/>
        <v>0.124</v>
      </c>
      <c r="E316" s="94" t="str">
        <f t="shared" ca="1" si="137"/>
        <v/>
      </c>
      <c r="F316" s="94">
        <f>IFERROR(F26,"")</f>
        <v>17.48</v>
      </c>
      <c r="G316" s="94" t="str">
        <f t="shared" ca="1" si="138"/>
        <v/>
      </c>
      <c r="H316" s="94">
        <f>IFERROR(H26,"")</f>
        <v>3.6999999999999998E-2</v>
      </c>
      <c r="I316" s="94" t="str">
        <f t="shared" ca="1" si="139"/>
        <v/>
      </c>
      <c r="J316" s="94">
        <f>IFERROR(J26,"")</f>
        <v>2.5000000000000001E-4</v>
      </c>
      <c r="K316" s="94" t="str">
        <f t="shared" ca="1" si="140"/>
        <v/>
      </c>
      <c r="L316" s="94">
        <f>IFERROR(L26,"")</f>
        <v>0.16500000000000001</v>
      </c>
      <c r="M316" s="94" t="str">
        <f t="shared" ca="1" si="141"/>
        <v/>
      </c>
      <c r="N316" s="94">
        <f>IFERROR(N26,"")</f>
        <v>8.0000000000000007E-5</v>
      </c>
      <c r="O316" s="94" t="str">
        <f t="shared" ca="1" si="142"/>
        <v/>
      </c>
      <c r="P316" s="46"/>
    </row>
    <row r="317" spans="1:16" x14ac:dyDescent="0.25">
      <c r="A317" s="93" t="s">
        <v>303</v>
      </c>
      <c r="B317" s="94" t="s">
        <v>17</v>
      </c>
      <c r="C317" s="240" t="str">
        <f t="shared" ca="1" si="136"/>
        <v/>
      </c>
      <c r="D317" s="94">
        <f t="shared" si="136"/>
        <v>0.124</v>
      </c>
      <c r="E317" s="94" t="str">
        <f t="shared" ca="1" si="137"/>
        <v/>
      </c>
      <c r="F317" s="94">
        <f>IFERROR(F27,"")</f>
        <v>19.93</v>
      </c>
      <c r="G317" s="94" t="str">
        <f t="shared" ca="1" si="138"/>
        <v/>
      </c>
      <c r="H317" s="94">
        <f>IFERROR(H27,"")</f>
        <v>3.2000000000000001E-2</v>
      </c>
      <c r="I317" s="94" t="str">
        <f t="shared" ca="1" si="139"/>
        <v/>
      </c>
      <c r="J317" s="94">
        <f>IFERROR(J27,"")</f>
        <v>2.9E-4</v>
      </c>
      <c r="K317" s="94" t="str">
        <f t="shared" ca="1" si="140"/>
        <v/>
      </c>
      <c r="L317" s="94">
        <f>IFERROR(L27,"")</f>
        <v>2E-3</v>
      </c>
      <c r="M317" s="94" t="str">
        <f t="shared" ca="1" si="141"/>
        <v/>
      </c>
      <c r="N317" s="94">
        <f>IFERROR(N27,"")</f>
        <v>9.0000000000000006E-5</v>
      </c>
      <c r="O317" s="94" t="str">
        <f t="shared" ca="1" si="142"/>
        <v/>
      </c>
      <c r="P317" s="46"/>
    </row>
    <row r="318" spans="1:16" x14ac:dyDescent="0.25">
      <c r="A318" s="93" t="s">
        <v>109</v>
      </c>
      <c r="B318" s="94" t="s">
        <v>17</v>
      </c>
      <c r="C318" s="240" t="str">
        <f t="shared" ref="C318:D321" ca="1" si="143">IFERROR(C98,"")</f>
        <v/>
      </c>
      <c r="D318" s="94">
        <f t="shared" si="143"/>
        <v>0.124</v>
      </c>
      <c r="E318" s="94" t="str">
        <f t="shared" ca="1" si="137"/>
        <v/>
      </c>
      <c r="F318" s="94">
        <f>IFERROR(F98,"")</f>
        <v>19.600000000000001</v>
      </c>
      <c r="G318" s="94" t="str">
        <f t="shared" ca="1" si="138"/>
        <v/>
      </c>
      <c r="H318" s="94">
        <f>IFERROR(H98,"")</f>
        <v>0.11</v>
      </c>
      <c r="I318" s="94" t="str">
        <f t="shared" ca="1" si="139"/>
        <v/>
      </c>
      <c r="J318" s="94">
        <f>IFERROR(J98,"")</f>
        <v>4.4999999999999997E-3</v>
      </c>
      <c r="K318" s="94" t="str">
        <f t="shared" ca="1" si="140"/>
        <v/>
      </c>
      <c r="L318" s="94">
        <f>IFERROR(L98,"")</f>
        <v>5.4000000000000001E-4</v>
      </c>
      <c r="M318" s="94" t="str">
        <f t="shared" ca="1" si="141"/>
        <v/>
      </c>
      <c r="N318" s="94" t="str">
        <f ca="1">IFERROR(N98,"")</f>
        <v/>
      </c>
      <c r="O318" s="94" t="str">
        <f t="shared" ca="1" si="142"/>
        <v/>
      </c>
      <c r="P318" s="46"/>
    </row>
    <row r="319" spans="1:16" x14ac:dyDescent="0.25">
      <c r="A319" s="93" t="s">
        <v>312</v>
      </c>
      <c r="B319" s="94" t="s">
        <v>17</v>
      </c>
      <c r="C319" s="240" t="str">
        <f t="shared" ca="1" si="143"/>
        <v/>
      </c>
      <c r="D319" s="94">
        <f t="shared" si="143"/>
        <v>0.124</v>
      </c>
      <c r="E319" s="94" t="str">
        <f t="shared" ref="E319" ca="1" si="144">IFERROR(D319*$C319,"")</f>
        <v/>
      </c>
      <c r="F319" s="94">
        <f>IFERROR(F99,"")</f>
        <v>19.77</v>
      </c>
      <c r="G319" s="94" t="str">
        <f t="shared" ca="1" si="138"/>
        <v/>
      </c>
      <c r="H319" s="94">
        <f>IFERROR(H99,"")</f>
        <v>2.7E-2</v>
      </c>
      <c r="I319" s="94" t="str">
        <f t="shared" ca="1" si="139"/>
        <v/>
      </c>
      <c r="J319" s="94">
        <f>IFERROR(J99,"")</f>
        <v>3.6000000000000002E-4</v>
      </c>
      <c r="K319" s="94" t="str">
        <f t="shared" ca="1" si="140"/>
        <v/>
      </c>
      <c r="L319" s="94">
        <f>IFERROR(L99,"")</f>
        <v>3.0000000000000001E-3</v>
      </c>
      <c r="M319" s="94" t="str">
        <f t="shared" ca="1" si="141"/>
        <v/>
      </c>
      <c r="N319" s="94">
        <f>IFERROR(N99,"")</f>
        <v>6.7000000000000002E-3</v>
      </c>
      <c r="O319" s="94" t="str">
        <f t="shared" ca="1" si="142"/>
        <v/>
      </c>
      <c r="P319" s="46"/>
    </row>
    <row r="320" spans="1:16" x14ac:dyDescent="0.25">
      <c r="A320" s="93" t="s">
        <v>313</v>
      </c>
      <c r="B320" s="94" t="s">
        <v>17</v>
      </c>
      <c r="C320" s="240" t="str">
        <f t="shared" ca="1" si="143"/>
        <v/>
      </c>
      <c r="D320" s="94">
        <f t="shared" si="143"/>
        <v>0.124</v>
      </c>
      <c r="E320" s="94" t="str">
        <f t="shared" ca="1" si="137"/>
        <v/>
      </c>
      <c r="F320" s="94">
        <f>IFERROR(F100,"")</f>
        <v>19.79</v>
      </c>
      <c r="G320" s="94" t="str">
        <f t="shared" ca="1" si="138"/>
        <v/>
      </c>
      <c r="H320" s="94">
        <f>IFERROR(H100,"")</f>
        <v>3.5000000000000003E-2</v>
      </c>
      <c r="I320" s="94" t="str">
        <f t="shared" ca="1" si="139"/>
        <v/>
      </c>
      <c r="J320" s="94">
        <f>IFERROR(J100,"")</f>
        <v>3.6000000000000002E-4</v>
      </c>
      <c r="K320" s="94" t="str">
        <f t="shared" ca="1" si="140"/>
        <v/>
      </c>
      <c r="L320" s="94">
        <f>IFERROR(L100,"")</f>
        <v>3.0000000000000001E-3</v>
      </c>
      <c r="M320" s="94" t="str">
        <f t="shared" ca="1" si="141"/>
        <v/>
      </c>
      <c r="N320" s="94">
        <f>IFERROR(N100,"")</f>
        <v>6.6100000000000004E-3</v>
      </c>
      <c r="O320" s="94" t="str">
        <f t="shared" ca="1" si="142"/>
        <v/>
      </c>
      <c r="P320" s="46"/>
    </row>
    <row r="321" spans="1:16" x14ac:dyDescent="0.25">
      <c r="A321" s="93" t="s">
        <v>314</v>
      </c>
      <c r="B321" s="94" t="s">
        <v>17</v>
      </c>
      <c r="C321" s="240" t="str">
        <f t="shared" ca="1" si="143"/>
        <v/>
      </c>
      <c r="D321" s="94">
        <f t="shared" si="143"/>
        <v>0.124</v>
      </c>
      <c r="E321" s="94" t="str">
        <f t="shared" ca="1" si="137"/>
        <v/>
      </c>
      <c r="F321" s="94" t="str">
        <f ca="1">IFERROR(F101,"")</f>
        <v/>
      </c>
      <c r="G321" s="94" t="str">
        <f t="shared" ca="1" si="138"/>
        <v/>
      </c>
      <c r="H321" s="94" t="str">
        <f ca="1">IFERROR(H101,"")</f>
        <v/>
      </c>
      <c r="I321" s="94" t="str">
        <f t="shared" ca="1" si="139"/>
        <v/>
      </c>
      <c r="J321" s="94" t="str">
        <f ca="1">IFERROR(J101,"")</f>
        <v/>
      </c>
      <c r="K321" s="94" t="str">
        <f t="shared" ca="1" si="140"/>
        <v/>
      </c>
      <c r="L321" s="94" t="str">
        <f ca="1">IFERROR(L101,"")</f>
        <v/>
      </c>
      <c r="M321" s="94" t="str">
        <f t="shared" ca="1" si="141"/>
        <v/>
      </c>
      <c r="N321" s="94" t="str">
        <f ca="1">IFERROR(N101,"")</f>
        <v/>
      </c>
      <c r="O321" s="94" t="str">
        <f t="shared" ca="1" si="142"/>
        <v/>
      </c>
      <c r="P321" s="46"/>
    </row>
    <row r="322" spans="1:16" x14ac:dyDescent="0.25">
      <c r="A322" s="93" t="s">
        <v>106</v>
      </c>
      <c r="B322" s="94" t="s">
        <v>17</v>
      </c>
      <c r="C322" s="240" t="str">
        <f ca="1">IFERROR(C195,"")</f>
        <v/>
      </c>
      <c r="D322" s="94">
        <f>IFERROR(D195,"")</f>
        <v>3.3000000000000002E-2</v>
      </c>
      <c r="E322" s="94" t="str">
        <f ca="1">IFERROR(D322*$C322,"")</f>
        <v/>
      </c>
      <c r="F322" s="94">
        <f>IFERROR(F195,"")</f>
        <v>2.8</v>
      </c>
      <c r="G322" s="94" t="str">
        <f ca="1">IFERROR(F322*$C322,"")</f>
        <v/>
      </c>
      <c r="H322" s="94">
        <f>IFERROR(H195,"")</f>
        <v>4.5999999999999999E-3</v>
      </c>
      <c r="I322" s="94" t="str">
        <f ca="1">IFERROR(H322*$C322,"")</f>
        <v/>
      </c>
      <c r="J322" s="94">
        <f>IFERROR(J195,"")</f>
        <v>5.0000000000000001E-3</v>
      </c>
      <c r="K322" s="94" t="str">
        <f ca="1">IFERROR(J322*$C322,"")</f>
        <v/>
      </c>
      <c r="L322" s="94">
        <f>IFERROR(L195,"")</f>
        <v>1.5E-3</v>
      </c>
      <c r="M322" s="94" t="str">
        <f ca="1">IFERROR(L322*$C322,"")</f>
        <v/>
      </c>
      <c r="N322" s="94">
        <f>IFERROR(N195,"")</f>
        <v>1E-3</v>
      </c>
      <c r="O322" s="94" t="str">
        <f ca="1">IFERROR(N322*$C322,"")</f>
        <v/>
      </c>
      <c r="P322" s="46"/>
    </row>
    <row r="323" spans="1:16" x14ac:dyDescent="0.25">
      <c r="A323" s="215" t="s">
        <v>127</v>
      </c>
      <c r="B323" s="161"/>
      <c r="C323" s="166">
        <f ca="1">SUM(C315:C321)</f>
        <v>0</v>
      </c>
      <c r="D323" s="161"/>
      <c r="E323" s="166">
        <f ca="1">SUM(E315:E322)</f>
        <v>0</v>
      </c>
      <c r="F323" s="166"/>
      <c r="G323" s="166">
        <f ca="1">SUM(G315:G322)</f>
        <v>0</v>
      </c>
      <c r="H323" s="166"/>
      <c r="I323" s="166">
        <f ca="1">SUM(I315:I322)</f>
        <v>0</v>
      </c>
      <c r="J323" s="166"/>
      <c r="K323" s="166">
        <f ca="1">SUM(K315:K322)</f>
        <v>0</v>
      </c>
      <c r="L323" s="166"/>
      <c r="M323" s="166">
        <f ca="1">SUM(M315:M322)</f>
        <v>0</v>
      </c>
      <c r="N323" s="166"/>
      <c r="O323" s="166">
        <f ca="1">SUM(O315:O322)</f>
        <v>0</v>
      </c>
      <c r="P323" s="46"/>
    </row>
    <row r="324" spans="1:16" x14ac:dyDescent="0.25">
      <c r="A324" s="7"/>
      <c r="B324" s="7"/>
      <c r="C324" s="7"/>
      <c r="D324" s="7"/>
      <c r="E324" s="7"/>
      <c r="F324" s="7"/>
      <c r="G324" s="7"/>
      <c r="H324" s="7"/>
      <c r="I324" s="7"/>
      <c r="J324" s="7"/>
      <c r="K324" s="7"/>
      <c r="L324" s="7"/>
      <c r="M324" s="7"/>
      <c r="N324" s="7"/>
      <c r="O324" s="7"/>
      <c r="P324" s="46"/>
    </row>
    <row r="325" spans="1:16" x14ac:dyDescent="0.25">
      <c r="A325" s="165" t="s">
        <v>128</v>
      </c>
      <c r="B325" s="7"/>
      <c r="C325" s="7"/>
      <c r="D325" s="7"/>
      <c r="E325" s="7"/>
      <c r="F325" s="7"/>
      <c r="G325" s="7"/>
      <c r="H325" s="7"/>
      <c r="I325" s="7"/>
      <c r="J325" s="7"/>
      <c r="K325" s="7"/>
      <c r="L325" s="7"/>
      <c r="M325" s="7"/>
      <c r="N325" s="7"/>
      <c r="O325" s="7"/>
      <c r="P325" s="46"/>
    </row>
    <row r="326" spans="1:16" x14ac:dyDescent="0.25">
      <c r="A326" s="93" t="s">
        <v>297</v>
      </c>
      <c r="B326" s="94" t="s">
        <v>17</v>
      </c>
      <c r="C326" s="240" t="str">
        <f t="shared" ref="C326:D329" ca="1" si="145">IFERROR(C21,"")</f>
        <v/>
      </c>
      <c r="D326" s="94">
        <f t="shared" si="145"/>
        <v>0.13900000000000001</v>
      </c>
      <c r="E326" s="94" t="str">
        <f t="shared" ref="E326:E333" ca="1" si="146">IFERROR(D326*$C326,"")</f>
        <v/>
      </c>
      <c r="F326" s="94" t="str">
        <f ca="1">IFERROR(F21,"")</f>
        <v/>
      </c>
      <c r="G326" s="94" t="str">
        <f t="shared" ref="G326:G333" ca="1" si="147">IFERROR(F326*$C326,"")</f>
        <v/>
      </c>
      <c r="H326" s="94" t="str">
        <f ca="1">IFERROR(H21,"")</f>
        <v/>
      </c>
      <c r="I326" s="94" t="str">
        <f t="shared" ref="I326:I333" ca="1" si="148">IFERROR(H326*$C326,"")</f>
        <v/>
      </c>
      <c r="J326" s="94" t="str">
        <f ca="1">IFERROR(J21,"")</f>
        <v/>
      </c>
      <c r="K326" s="94" t="str">
        <f t="shared" ref="K326:K333" ca="1" si="149">IFERROR(J326*$C326,"")</f>
        <v/>
      </c>
      <c r="L326" s="94" t="str">
        <f ca="1">IFERROR(L21,"")</f>
        <v/>
      </c>
      <c r="M326" s="94" t="str">
        <f t="shared" ref="M326:M333" ca="1" si="150">IFERROR(L326*$C326,"")</f>
        <v/>
      </c>
      <c r="N326" s="94" t="str">
        <f ca="1">IFERROR(N21,"")</f>
        <v/>
      </c>
      <c r="O326" s="94" t="str">
        <f t="shared" ref="O326:O333" ca="1" si="151">IFERROR(N326*$C326,"")</f>
        <v/>
      </c>
      <c r="P326" s="46"/>
    </row>
    <row r="327" spans="1:16" x14ac:dyDescent="0.25">
      <c r="A327" s="93" t="s">
        <v>298</v>
      </c>
      <c r="B327" s="94" t="s">
        <v>17</v>
      </c>
      <c r="C327" s="240" t="str">
        <f t="shared" ca="1" si="145"/>
        <v/>
      </c>
      <c r="D327" s="94">
        <f t="shared" si="145"/>
        <v>0.13900000000000001</v>
      </c>
      <c r="E327" s="94" t="str">
        <f t="shared" ca="1" si="146"/>
        <v/>
      </c>
      <c r="F327" s="94">
        <f>IFERROR(F22,"")</f>
        <v>22.21</v>
      </c>
      <c r="G327" s="94" t="str">
        <f t="shared" ca="1" si="147"/>
        <v/>
      </c>
      <c r="H327" s="94">
        <f>IFERROR(H22,"")</f>
        <v>0.1565</v>
      </c>
      <c r="I327" s="94" t="str">
        <f t="shared" ca="1" si="148"/>
        <v/>
      </c>
      <c r="J327" s="94">
        <f>IFERROR(J22,"")</f>
        <v>1.45E-4</v>
      </c>
      <c r="K327" s="94" t="str">
        <f t="shared" ca="1" si="149"/>
        <v/>
      </c>
      <c r="L327" s="94">
        <f>IFERROR(L22,"")</f>
        <v>1.4499999999999999E-2</v>
      </c>
      <c r="M327" s="94" t="str">
        <f t="shared" ca="1" si="150"/>
        <v/>
      </c>
      <c r="N327" s="94">
        <f>IFERROR(N22,"")</f>
        <v>4.0000000000000003E-5</v>
      </c>
      <c r="O327" s="94" t="str">
        <f t="shared" ca="1" si="151"/>
        <v/>
      </c>
      <c r="P327" s="46"/>
    </row>
    <row r="328" spans="1:16" x14ac:dyDescent="0.25">
      <c r="A328" s="93" t="s">
        <v>299</v>
      </c>
      <c r="B328" s="94" t="s">
        <v>17</v>
      </c>
      <c r="C328" s="240" t="str">
        <f t="shared" ca="1" si="145"/>
        <v/>
      </c>
      <c r="D328" s="94">
        <f t="shared" si="145"/>
        <v>0.13900000000000001</v>
      </c>
      <c r="E328" s="94" t="str">
        <f t="shared" ca="1" si="146"/>
        <v/>
      </c>
      <c r="F328" s="94">
        <f>IFERROR(F23,"")</f>
        <v>22.24</v>
      </c>
      <c r="G328" s="94" t="str">
        <f t="shared" ca="1" si="147"/>
        <v/>
      </c>
      <c r="H328" s="94">
        <f>IFERROR(H23,"")</f>
        <v>0.10100000000000001</v>
      </c>
      <c r="I328" s="94" t="str">
        <f t="shared" ca="1" si="148"/>
        <v/>
      </c>
      <c r="J328" s="94">
        <f>IFERROR(J23,"")</f>
        <v>1.2999999999999999E-4</v>
      </c>
      <c r="K328" s="94" t="str">
        <f t="shared" ca="1" si="149"/>
        <v/>
      </c>
      <c r="L328" s="94">
        <f>IFERROR(L23,"")</f>
        <v>8.9999999999999993E-3</v>
      </c>
      <c r="M328" s="94" t="str">
        <f t="shared" ca="1" si="150"/>
        <v/>
      </c>
      <c r="N328" s="94">
        <f>IFERROR(N23,"")</f>
        <v>4.0000000000000003E-5</v>
      </c>
      <c r="O328" s="94" t="str">
        <f t="shared" ca="1" si="151"/>
        <v/>
      </c>
      <c r="P328" s="46"/>
    </row>
    <row r="329" spans="1:16" x14ac:dyDescent="0.25">
      <c r="A329" s="93" t="s">
        <v>300</v>
      </c>
      <c r="B329" s="94" t="s">
        <v>17</v>
      </c>
      <c r="C329" s="240" t="str">
        <f t="shared" ca="1" si="145"/>
        <v/>
      </c>
      <c r="D329" s="94">
        <f t="shared" si="145"/>
        <v>0.13900000000000001</v>
      </c>
      <c r="E329" s="94" t="str">
        <f t="shared" ca="1" si="146"/>
        <v/>
      </c>
      <c r="F329" s="94">
        <f>IFERROR(F24,"")</f>
        <v>22.24</v>
      </c>
      <c r="G329" s="94" t="str">
        <f t="shared" ca="1" si="147"/>
        <v/>
      </c>
      <c r="H329" s="94">
        <f>IFERROR(H24,"")</f>
        <v>0.14899999999999999</v>
      </c>
      <c r="I329" s="94" t="str">
        <f t="shared" ca="1" si="148"/>
        <v/>
      </c>
      <c r="J329" s="94">
        <f>IFERROR(J24,"")</f>
        <v>1.2999999999999999E-4</v>
      </c>
      <c r="K329" s="94" t="str">
        <f t="shared" ca="1" si="149"/>
        <v/>
      </c>
      <c r="L329" s="94">
        <f>IFERROR(L24,"")</f>
        <v>6.0000000000000001E-3</v>
      </c>
      <c r="M329" s="94" t="str">
        <f t="shared" ca="1" si="150"/>
        <v/>
      </c>
      <c r="N329" s="94">
        <f>IFERROR(N24,"")</f>
        <v>4.0000000000000003E-5</v>
      </c>
      <c r="O329" s="94" t="str">
        <f t="shared" ca="1" si="151"/>
        <v/>
      </c>
      <c r="P329" s="46"/>
    </row>
    <row r="330" spans="1:16" x14ac:dyDescent="0.25">
      <c r="A330" s="93" t="s">
        <v>108</v>
      </c>
      <c r="B330" s="94" t="s">
        <v>17</v>
      </c>
      <c r="C330" s="240" t="str">
        <f t="shared" ref="C330:D333" ca="1" si="152">IFERROR(C94,"")</f>
        <v/>
      </c>
      <c r="D330" s="94">
        <f t="shared" si="152"/>
        <v>0.13900000000000001</v>
      </c>
      <c r="E330" s="94" t="str">
        <f t="shared" ca="1" si="146"/>
        <v/>
      </c>
      <c r="F330" s="94">
        <f>IFERROR(F94,"")</f>
        <v>22.5</v>
      </c>
      <c r="G330" s="94" t="str">
        <f t="shared" ca="1" si="147"/>
        <v/>
      </c>
      <c r="H330" s="94">
        <f>IFERROR(H94,"")</f>
        <v>0.17</v>
      </c>
      <c r="I330" s="94" t="str">
        <f t="shared" ca="1" si="148"/>
        <v/>
      </c>
      <c r="J330" s="94">
        <f>IFERROR(J94,"")</f>
        <v>5.4000000000000003E-3</v>
      </c>
      <c r="K330" s="94" t="str">
        <f t="shared" ca="1" si="149"/>
        <v/>
      </c>
      <c r="L330" s="94">
        <f>IFERROR(L94,"")</f>
        <v>3.3999999999999998E-3</v>
      </c>
      <c r="M330" s="94" t="str">
        <f t="shared" ca="1" si="150"/>
        <v/>
      </c>
      <c r="N330" s="94">
        <f>IFERROR(N94,"")</f>
        <v>5.2000000000000002E-6</v>
      </c>
      <c r="O330" s="94" t="str">
        <f t="shared" ca="1" si="151"/>
        <v/>
      </c>
      <c r="P330" s="46"/>
    </row>
    <row r="331" spans="1:16" x14ac:dyDescent="0.25">
      <c r="A331" s="93" t="s">
        <v>309</v>
      </c>
      <c r="B331" s="94" t="s">
        <v>17</v>
      </c>
      <c r="C331" s="240" t="str">
        <f t="shared" ca="1" si="152"/>
        <v/>
      </c>
      <c r="D331" s="94">
        <f t="shared" si="152"/>
        <v>0.13900000000000001</v>
      </c>
      <c r="E331" s="94" t="str">
        <f t="shared" ca="1" si="146"/>
        <v/>
      </c>
      <c r="F331" s="94">
        <f>IFERROR(F95,"")</f>
        <v>22.57</v>
      </c>
      <c r="G331" s="94" t="str">
        <f t="shared" ca="1" si="147"/>
        <v/>
      </c>
      <c r="H331" s="94">
        <f>IFERROR(H95,"")</f>
        <v>1.4999999999999999E-2</v>
      </c>
      <c r="I331" s="94" t="str">
        <f t="shared" ca="1" si="148"/>
        <v/>
      </c>
      <c r="J331" s="94">
        <f>IFERROR(J95,"")</f>
        <v>2.0000000000000001E-4</v>
      </c>
      <c r="K331" s="94" t="str">
        <f t="shared" ca="1" si="149"/>
        <v/>
      </c>
      <c r="L331" s="94">
        <f>IFERROR(L95,"")</f>
        <v>3.0000000000000001E-3</v>
      </c>
      <c r="M331" s="94" t="str">
        <f t="shared" ca="1" si="150"/>
        <v/>
      </c>
      <c r="N331" s="94">
        <f>IFERROR(N95,"")</f>
        <v>2.5200000000000001E-3</v>
      </c>
      <c r="O331" s="94" t="str">
        <f t="shared" ca="1" si="151"/>
        <v/>
      </c>
      <c r="P331" s="46"/>
    </row>
    <row r="332" spans="1:16" x14ac:dyDescent="0.25">
      <c r="A332" s="93" t="s">
        <v>310</v>
      </c>
      <c r="B332" s="94" t="s">
        <v>17</v>
      </c>
      <c r="C332" s="240" t="str">
        <f t="shared" ca="1" si="152"/>
        <v/>
      </c>
      <c r="D332" s="94">
        <f t="shared" si="152"/>
        <v>0.13900000000000001</v>
      </c>
      <c r="E332" s="94" t="str">
        <f t="shared" ca="1" si="146"/>
        <v/>
      </c>
      <c r="F332" s="94">
        <f>IFERROR(F96,"")</f>
        <v>22.545000000000002</v>
      </c>
      <c r="G332" s="94" t="str">
        <f t="shared" ca="1" si="147"/>
        <v/>
      </c>
      <c r="H332" s="94">
        <f>IFERROR(H96,"")</f>
        <v>5.8499999999999996E-2</v>
      </c>
      <c r="I332" s="94" t="str">
        <f t="shared" ca="1" si="148"/>
        <v/>
      </c>
      <c r="J332" s="94">
        <f>IFERROR(J96,"")</f>
        <v>2.0000000000000001E-4</v>
      </c>
      <c r="K332" s="94" t="str">
        <f t="shared" ca="1" si="149"/>
        <v/>
      </c>
      <c r="L332" s="94">
        <f>IFERROR(L96,"")</f>
        <v>7.0000000000000001E-3</v>
      </c>
      <c r="M332" s="94" t="str">
        <f t="shared" ca="1" si="150"/>
        <v/>
      </c>
      <c r="N332" s="94">
        <f>IFERROR(N96,"")</f>
        <v>2.6049999999999997E-3</v>
      </c>
      <c r="O332" s="94" t="str">
        <f t="shared" ca="1" si="151"/>
        <v/>
      </c>
      <c r="P332" s="46"/>
    </row>
    <row r="333" spans="1:16" x14ac:dyDescent="0.25">
      <c r="A333" s="93" t="s">
        <v>311</v>
      </c>
      <c r="B333" s="94" t="s">
        <v>17</v>
      </c>
      <c r="C333" s="240" t="str">
        <f t="shared" ca="1" si="152"/>
        <v/>
      </c>
      <c r="D333" s="94">
        <f t="shared" si="152"/>
        <v>0.13900000000000001</v>
      </c>
      <c r="E333" s="94" t="str">
        <f t="shared" ca="1" si="146"/>
        <v/>
      </c>
      <c r="F333" s="94" t="str">
        <f ca="1">IFERROR(F97,"")</f>
        <v/>
      </c>
      <c r="G333" s="94" t="str">
        <f t="shared" ca="1" si="147"/>
        <v/>
      </c>
      <c r="H333" s="94" t="str">
        <f ca="1">IFERROR(H97,"")</f>
        <v/>
      </c>
      <c r="I333" s="94" t="str">
        <f t="shared" ca="1" si="148"/>
        <v/>
      </c>
      <c r="J333" s="94" t="str">
        <f ca="1">IFERROR(J97,"")</f>
        <v/>
      </c>
      <c r="K333" s="94" t="str">
        <f t="shared" ca="1" si="149"/>
        <v/>
      </c>
      <c r="L333" s="94" t="str">
        <f ca="1">IFERROR(L97,"")</f>
        <v/>
      </c>
      <c r="M333" s="94" t="str">
        <f t="shared" ca="1" si="150"/>
        <v/>
      </c>
      <c r="N333" s="94" t="str">
        <f ca="1">IFERROR(N97,"")</f>
        <v/>
      </c>
      <c r="O333" s="94" t="str">
        <f t="shared" ca="1" si="151"/>
        <v/>
      </c>
      <c r="P333" s="46"/>
    </row>
    <row r="334" spans="1:16" x14ac:dyDescent="0.25">
      <c r="A334" s="93" t="s">
        <v>105</v>
      </c>
      <c r="B334" s="94" t="s">
        <v>17</v>
      </c>
      <c r="C334" s="240" t="str">
        <f ca="1">IFERROR(C194,"")</f>
        <v/>
      </c>
      <c r="D334" s="94">
        <f>IFERROR(D194,"")</f>
        <v>1.6999999999999987E-2</v>
      </c>
      <c r="E334" s="94" t="str">
        <f ca="1">IFERROR(D334*$C334,"")</f>
        <v/>
      </c>
      <c r="F334" s="94">
        <f>IFERROR(F194,"")</f>
        <v>3.02</v>
      </c>
      <c r="G334" s="94" t="str">
        <f ca="1">IFERROR(F334*$C334,"")</f>
        <v/>
      </c>
      <c r="H334" s="94">
        <f>IFERROR(H194,"")</f>
        <v>5.1000000000000004E-3</v>
      </c>
      <c r="I334" s="94" t="str">
        <f ca="1">IFERROR(H334*$C334,"")</f>
        <v/>
      </c>
      <c r="J334" s="94">
        <f>IFERROR(J194,"")</f>
        <v>6.1999999999999998E-3</v>
      </c>
      <c r="K334" s="94" t="str">
        <f ca="1">IFERROR(J334*$C334,"")</f>
        <v/>
      </c>
      <c r="L334" s="94">
        <f>IFERROR(L194,"")</f>
        <v>1.6999999999999999E-3</v>
      </c>
      <c r="M334" s="94" t="str">
        <f ca="1">IFERROR(L334*$C334,"")</f>
        <v/>
      </c>
      <c r="N334" s="94">
        <f>IFERROR(N194,"")</f>
        <v>1.1000000000000001E-3</v>
      </c>
      <c r="O334" s="94" t="str">
        <f ca="1">IFERROR(N334*$C334,"")</f>
        <v/>
      </c>
      <c r="P334" s="46"/>
    </row>
    <row r="335" spans="1:16" x14ac:dyDescent="0.25">
      <c r="A335" s="215" t="s">
        <v>128</v>
      </c>
      <c r="B335" s="161"/>
      <c r="C335" s="166">
        <f ca="1">SUM(C326:C333)</f>
        <v>0</v>
      </c>
      <c r="D335" s="161"/>
      <c r="E335" s="166">
        <f ca="1">SUM(E326:E334)</f>
        <v>0</v>
      </c>
      <c r="F335" s="166"/>
      <c r="G335" s="166">
        <f ca="1">SUM(G326:G334)</f>
        <v>0</v>
      </c>
      <c r="H335" s="166"/>
      <c r="I335" s="166">
        <f ca="1">SUM(I326:I334)</f>
        <v>0</v>
      </c>
      <c r="J335" s="166"/>
      <c r="K335" s="166">
        <f ca="1">SUM(K326:K334)</f>
        <v>0</v>
      </c>
      <c r="L335" s="166"/>
      <c r="M335" s="166">
        <f ca="1">SUM(M326:M334)</f>
        <v>0</v>
      </c>
      <c r="N335" s="166"/>
      <c r="O335" s="166">
        <f ca="1">SUM(O326:O334)</f>
        <v>0</v>
      </c>
      <c r="P335" s="46"/>
    </row>
    <row r="336" spans="1:16" x14ac:dyDescent="0.25">
      <c r="A336" s="7"/>
      <c r="B336" s="7"/>
      <c r="C336" s="7"/>
      <c r="D336" s="7"/>
      <c r="E336" s="7"/>
      <c r="F336" s="7"/>
      <c r="G336" s="7"/>
      <c r="H336" s="7"/>
      <c r="I336" s="7"/>
      <c r="J336" s="7"/>
      <c r="K336" s="7"/>
      <c r="L336" s="7"/>
      <c r="M336" s="7"/>
      <c r="N336" s="7"/>
      <c r="O336" s="7"/>
      <c r="P336" s="46"/>
    </row>
    <row r="337" spans="1:16" x14ac:dyDescent="0.25">
      <c r="A337" s="165" t="s">
        <v>129</v>
      </c>
      <c r="B337" s="7"/>
      <c r="C337" s="7"/>
      <c r="D337" s="7"/>
      <c r="E337" s="7"/>
      <c r="F337" s="7"/>
      <c r="G337" s="7"/>
      <c r="H337" s="7"/>
      <c r="I337" s="7"/>
      <c r="J337" s="7"/>
      <c r="K337" s="7"/>
      <c r="L337" s="7"/>
      <c r="M337" s="7"/>
      <c r="N337" s="7"/>
      <c r="O337" s="7"/>
      <c r="P337" s="46"/>
    </row>
    <row r="338" spans="1:16" x14ac:dyDescent="0.25">
      <c r="A338" s="93" t="s">
        <v>146</v>
      </c>
      <c r="B338" s="94" t="s">
        <v>17</v>
      </c>
      <c r="C338" s="240" t="str">
        <f ca="1">IFERROR(C13,"")</f>
        <v/>
      </c>
      <c r="D338" s="94">
        <f>IFERROR(D13,"")</f>
        <v>0.127</v>
      </c>
      <c r="E338" s="94" t="str">
        <f t="shared" ref="E338:E341" ca="1" si="153">IFERROR(D338*$C338,"")</f>
        <v/>
      </c>
      <c r="F338" s="94">
        <f>IFERROR(F13,"")</f>
        <v>22.3</v>
      </c>
      <c r="G338" s="94" t="str">
        <f t="shared" ref="G338:G341" ca="1" si="154">IFERROR(F338*$C338,"")</f>
        <v/>
      </c>
      <c r="H338" s="94">
        <f>IFERROR(H13,"")</f>
        <v>0.2</v>
      </c>
      <c r="I338" s="94" t="str">
        <f t="shared" ref="I338:I341" ca="1" si="155">IFERROR(H338*$C338,"")</f>
        <v/>
      </c>
      <c r="J338" s="94">
        <f>IFERROR(J13,"")</f>
        <v>0</v>
      </c>
      <c r="K338" s="94" t="str">
        <f t="shared" ref="K338:K341" ca="1" si="156">IFERROR(J338*$C338,"")</f>
        <v/>
      </c>
      <c r="L338" s="94">
        <f>IFERROR(L13,"")</f>
        <v>9.8999999999999999E-4</v>
      </c>
      <c r="M338" s="94" t="str">
        <f t="shared" ref="M338:M341" ca="1" si="157">IFERROR(L338*$C338,"")</f>
        <v/>
      </c>
      <c r="N338" s="94" t="str">
        <f>IFERROR(N13,"")</f>
        <v>NP</v>
      </c>
      <c r="O338" s="94" t="str">
        <f t="shared" ref="O338:O341" ca="1" si="158">IFERROR(N338*$C338,"")</f>
        <v/>
      </c>
      <c r="P338" s="46"/>
    </row>
    <row r="339" spans="1:16" x14ac:dyDescent="0.25">
      <c r="A339" s="93" t="s">
        <v>296</v>
      </c>
      <c r="B339" s="94" t="s">
        <v>17</v>
      </c>
      <c r="C339" s="240" t="str">
        <f ca="1">IFERROR(C14,"")</f>
        <v/>
      </c>
      <c r="D339" s="94">
        <f>IFERROR(D14,"")</f>
        <v>0.127</v>
      </c>
      <c r="E339" s="94" t="str">
        <f t="shared" ca="1" si="153"/>
        <v/>
      </c>
      <c r="F339" s="94" t="str">
        <f ca="1">IFERROR(F14,"")</f>
        <v/>
      </c>
      <c r="G339" s="94" t="str">
        <f t="shared" ca="1" si="154"/>
        <v/>
      </c>
      <c r="H339" s="94" t="str">
        <f ca="1">IFERROR(H14,"")</f>
        <v/>
      </c>
      <c r="I339" s="94" t="str">
        <f t="shared" ca="1" si="155"/>
        <v/>
      </c>
      <c r="J339" s="94" t="str">
        <f ca="1">IFERROR(J14,"")</f>
        <v/>
      </c>
      <c r="K339" s="94" t="str">
        <f t="shared" ca="1" si="156"/>
        <v/>
      </c>
      <c r="L339" s="94" t="str">
        <f ca="1">IFERROR(L14,"")</f>
        <v/>
      </c>
      <c r="M339" s="94" t="str">
        <f t="shared" ca="1" si="157"/>
        <v/>
      </c>
      <c r="N339" s="94" t="str">
        <f ca="1">IFERROR(N14,"")</f>
        <v/>
      </c>
      <c r="O339" s="94" t="str">
        <f t="shared" ca="1" si="158"/>
        <v/>
      </c>
      <c r="P339" s="46"/>
    </row>
    <row r="340" spans="1:16" x14ac:dyDescent="0.25">
      <c r="A340" s="93" t="s">
        <v>111</v>
      </c>
      <c r="B340" s="94" t="s">
        <v>17</v>
      </c>
      <c r="C340" s="240" t="str">
        <f ca="1">IFERROR(C109,"")</f>
        <v/>
      </c>
      <c r="D340" s="94">
        <f>IFERROR(D109,"")</f>
        <v>0.127</v>
      </c>
      <c r="E340" s="94" t="str">
        <f t="shared" ca="1" si="153"/>
        <v/>
      </c>
      <c r="F340" s="94">
        <f>IFERROR(F109,"")</f>
        <v>22.3</v>
      </c>
      <c r="G340" s="94" t="str">
        <f t="shared" ca="1" si="154"/>
        <v/>
      </c>
      <c r="H340" s="94">
        <f>IFERROR(H109,"")</f>
        <v>0.2</v>
      </c>
      <c r="I340" s="94" t="str">
        <f t="shared" ca="1" si="155"/>
        <v/>
      </c>
      <c r="J340" s="94">
        <f>IFERROR(J109,"")</f>
        <v>0</v>
      </c>
      <c r="K340" s="94" t="str">
        <f t="shared" ca="1" si="156"/>
        <v/>
      </c>
      <c r="L340" s="94">
        <f>IFERROR(L109,"")</f>
        <v>9.8999999999999999E-4</v>
      </c>
      <c r="M340" s="94" t="str">
        <f t="shared" ca="1" si="157"/>
        <v/>
      </c>
      <c r="N340" s="94" t="str">
        <f>IFERROR(N109,"")</f>
        <v>NP</v>
      </c>
      <c r="O340" s="94" t="str">
        <f t="shared" ca="1" si="158"/>
        <v/>
      </c>
      <c r="P340" s="46"/>
    </row>
    <row r="341" spans="1:16" x14ac:dyDescent="0.25">
      <c r="A341" s="93" t="s">
        <v>316</v>
      </c>
      <c r="B341" s="94" t="s">
        <v>17</v>
      </c>
      <c r="C341" s="240" t="str">
        <f ca="1">IFERROR(C110,"")</f>
        <v/>
      </c>
      <c r="D341" s="94">
        <f>IFERROR(D110,"")</f>
        <v>0.127</v>
      </c>
      <c r="E341" s="94" t="str">
        <f t="shared" ca="1" si="153"/>
        <v/>
      </c>
      <c r="F341" s="94" t="str">
        <f ca="1">IFERROR(F110,"")</f>
        <v/>
      </c>
      <c r="G341" s="94" t="str">
        <f t="shared" ca="1" si="154"/>
        <v/>
      </c>
      <c r="H341" s="94" t="str">
        <f ca="1">IFERROR(H110,"")</f>
        <v/>
      </c>
      <c r="I341" s="94" t="str">
        <f t="shared" ca="1" si="155"/>
        <v/>
      </c>
      <c r="J341" s="94" t="str">
        <f ca="1">IFERROR(J110,"")</f>
        <v/>
      </c>
      <c r="K341" s="94" t="str">
        <f t="shared" ca="1" si="156"/>
        <v/>
      </c>
      <c r="L341" s="94" t="str">
        <f ca="1">IFERROR(L110,"")</f>
        <v/>
      </c>
      <c r="M341" s="94" t="str">
        <f t="shared" ca="1" si="157"/>
        <v/>
      </c>
      <c r="N341" s="94" t="str">
        <f ca="1">IFERROR(N110,"")</f>
        <v/>
      </c>
      <c r="O341" s="94" t="str">
        <f t="shared" ca="1" si="158"/>
        <v/>
      </c>
      <c r="P341" s="46"/>
    </row>
    <row r="342" spans="1:16" x14ac:dyDescent="0.25">
      <c r="A342" s="93" t="s">
        <v>104</v>
      </c>
      <c r="B342" s="94" t="s">
        <v>17</v>
      </c>
      <c r="C342" s="240" t="str">
        <f ca="1">IFERROR(C193,"")</f>
        <v/>
      </c>
      <c r="D342" s="5">
        <f>'Default Conversions'!D66</f>
        <v>2.9000000000000001E-2</v>
      </c>
      <c r="E342" s="94" t="str">
        <f ca="1">IFERROR(D342*$C342,"")</f>
        <v/>
      </c>
      <c r="F342" s="5">
        <f>'Default Conversions'!F66</f>
        <v>-16.8</v>
      </c>
      <c r="G342" s="94" t="str">
        <f ca="1">IFERROR(F342*$C342,"")</f>
        <v/>
      </c>
      <c r="H342" s="5">
        <f>'Default Conversions'!H66</f>
        <v>1.7999999999999999E-2</v>
      </c>
      <c r="I342" s="94" t="str">
        <f ca="1">IFERROR(H342*$C342,"")</f>
        <v/>
      </c>
      <c r="J342" s="5">
        <f>'Default Conversions'!J66</f>
        <v>3.3000000000000002E-2</v>
      </c>
      <c r="K342" s="94" t="str">
        <f ca="1">IFERROR(J342*$C342,"")</f>
        <v/>
      </c>
      <c r="L342" s="5">
        <f>'Default Conversions'!L66</f>
        <v>8.1999999999999998E-4</v>
      </c>
      <c r="M342" s="94" t="str">
        <f ca="1">IFERROR(L342*$C342,"")</f>
        <v/>
      </c>
      <c r="N342" s="5" t="str">
        <f>'Default Conversions'!N66</f>
        <v>NP</v>
      </c>
      <c r="O342" s="94" t="str">
        <f ca="1">IFERROR(N342*$C342,"")</f>
        <v/>
      </c>
      <c r="P342" s="46"/>
    </row>
    <row r="343" spans="1:16" x14ac:dyDescent="0.25">
      <c r="A343" s="215" t="s">
        <v>129</v>
      </c>
      <c r="B343" s="161"/>
      <c r="C343" s="166">
        <f ca="1">SUM(C338:C341)</f>
        <v>0</v>
      </c>
      <c r="D343" s="161"/>
      <c r="E343" s="166">
        <f ca="1">SUM(E338:E342)</f>
        <v>0</v>
      </c>
      <c r="F343" s="166"/>
      <c r="G343" s="166">
        <f ca="1">SUM(G338:G342)</f>
        <v>0</v>
      </c>
      <c r="H343" s="166"/>
      <c r="I343" s="166">
        <f ca="1">SUM(I338:I342)</f>
        <v>0</v>
      </c>
      <c r="J343" s="166"/>
      <c r="K343" s="166">
        <f ca="1">SUM(K338:K342)</f>
        <v>0</v>
      </c>
      <c r="L343" s="166"/>
      <c r="M343" s="166">
        <f ca="1">SUM(M338:M342)</f>
        <v>0</v>
      </c>
      <c r="N343" s="166"/>
      <c r="O343" s="166">
        <f ca="1">SUM(O338:O342)</f>
        <v>0</v>
      </c>
      <c r="P343" s="46"/>
    </row>
    <row r="344" spans="1:16" x14ac:dyDescent="0.25">
      <c r="A344" s="7"/>
      <c r="B344" s="7"/>
      <c r="C344" s="7"/>
      <c r="D344" s="7"/>
      <c r="E344" s="7"/>
      <c r="F344" s="7"/>
      <c r="G344" s="7"/>
      <c r="H344" s="7"/>
      <c r="I344" s="7"/>
      <c r="J344" s="7"/>
      <c r="K344" s="7"/>
      <c r="L344" s="7"/>
      <c r="M344" s="7"/>
      <c r="N344" s="7"/>
      <c r="O344" s="7"/>
      <c r="P344" s="46"/>
    </row>
    <row r="345" spans="1:16" x14ac:dyDescent="0.25">
      <c r="A345" s="165" t="s">
        <v>130</v>
      </c>
      <c r="B345" s="7"/>
      <c r="C345" s="7"/>
      <c r="D345" s="7"/>
      <c r="E345" s="7"/>
      <c r="F345" s="7"/>
      <c r="G345" s="7"/>
      <c r="H345" s="7"/>
      <c r="I345" s="7"/>
      <c r="J345" s="7"/>
      <c r="K345" s="7"/>
      <c r="L345" s="7"/>
      <c r="M345" s="7"/>
      <c r="N345" s="7"/>
      <c r="O345" s="7"/>
      <c r="P345" s="46"/>
    </row>
    <row r="346" spans="1:16" x14ac:dyDescent="0.25">
      <c r="A346" s="93" t="s">
        <v>149</v>
      </c>
      <c r="B346" s="94" t="s">
        <v>24</v>
      </c>
      <c r="C346" s="240" t="str">
        <f ca="1">IFERROR(C28,"")</f>
        <v/>
      </c>
      <c r="D346" s="94">
        <f>IFERROR(D28,"")</f>
        <v>0.10299999999999999</v>
      </c>
      <c r="E346" s="94" t="str">
        <f t="shared" ref="E346:M348" ca="1" si="159">IFERROR(D346*$C346,"")</f>
        <v/>
      </c>
      <c r="F346" s="94" t="str">
        <f ca="1">IFERROR(F28,"")</f>
        <v/>
      </c>
      <c r="G346" s="94" t="str">
        <f t="shared" ref="G346:G348" ca="1" si="160">IFERROR(F346*$C346,"")</f>
        <v/>
      </c>
      <c r="H346" s="94" t="str">
        <f ca="1">IFERROR(H28,"")</f>
        <v/>
      </c>
      <c r="I346" s="94" t="str">
        <f t="shared" ref="I346:I348" ca="1" si="161">IFERROR(H346*$C346,"")</f>
        <v/>
      </c>
      <c r="J346" s="94" t="str">
        <f ca="1">IFERROR(J28,"")</f>
        <v/>
      </c>
      <c r="K346" s="94" t="str">
        <f t="shared" ref="K346:K348" ca="1" si="162">IFERROR(J346*$C346,"")</f>
        <v/>
      </c>
      <c r="L346" s="94" t="str">
        <f ca="1">IFERROR(L28,"")</f>
        <v/>
      </c>
      <c r="M346" s="94" t="str">
        <f t="shared" ref="M346:M348" ca="1" si="163">IFERROR(L346*$C346,"")</f>
        <v/>
      </c>
      <c r="N346" s="94" t="str">
        <f ca="1">IFERROR(N28,"")</f>
        <v/>
      </c>
      <c r="O346" s="94" t="str">
        <f t="shared" ref="O346:O348" ca="1" si="164">IFERROR(N346*$C346,"")</f>
        <v/>
      </c>
      <c r="P346" s="46"/>
    </row>
    <row r="347" spans="1:16" x14ac:dyDescent="0.25">
      <c r="A347" s="93" t="s">
        <v>110</v>
      </c>
      <c r="B347" s="94" t="s">
        <v>24</v>
      </c>
      <c r="C347" s="240" t="str">
        <f ca="1">IFERROR(C102,"")</f>
        <v/>
      </c>
      <c r="D347" s="94">
        <f>IFERROR(D102,"")</f>
        <v>0.10299999999999999</v>
      </c>
      <c r="E347" s="94" t="str">
        <f t="shared" ca="1" si="159"/>
        <v/>
      </c>
      <c r="F347" s="94">
        <f>IFERROR(F102,"")</f>
        <v>13.1</v>
      </c>
      <c r="G347" s="94" t="str">
        <f t="shared" ca="1" si="159"/>
        <v/>
      </c>
      <c r="H347" s="94">
        <f>IFERROR(H102,"")</f>
        <v>0.01</v>
      </c>
      <c r="I347" s="94" t="str">
        <f t="shared" ca="1" si="159"/>
        <v/>
      </c>
      <c r="J347" s="94">
        <f>IFERROR(J102,"")</f>
        <v>6.2999999999999998E-6</v>
      </c>
      <c r="K347" s="94" t="str">
        <f t="shared" ca="1" si="159"/>
        <v/>
      </c>
      <c r="L347" s="94">
        <f>IFERROR(L102,"")</f>
        <v>7.6000000000000004E-4</v>
      </c>
      <c r="M347" s="94" t="str">
        <f t="shared" ca="1" si="159"/>
        <v/>
      </c>
      <c r="N347" s="94">
        <f>IFERROR(N102,"")</f>
        <v>8.3999999999999992E-6</v>
      </c>
      <c r="O347" s="94" t="str">
        <f t="shared" ca="1" si="164"/>
        <v/>
      </c>
      <c r="P347" s="46"/>
    </row>
    <row r="348" spans="1:16" x14ac:dyDescent="0.25">
      <c r="A348" s="93" t="s">
        <v>315</v>
      </c>
      <c r="B348" s="94" t="s">
        <v>24</v>
      </c>
      <c r="C348" s="240" t="str">
        <f ca="1">IFERROR(C103,"")</f>
        <v/>
      </c>
      <c r="D348" s="94">
        <f>IFERROR(D103,"")</f>
        <v>0.10299999999999999</v>
      </c>
      <c r="E348" s="94" t="str">
        <f t="shared" ca="1" si="159"/>
        <v/>
      </c>
      <c r="F348" s="94" t="str">
        <f ca="1">IFERROR(F103,"")</f>
        <v/>
      </c>
      <c r="G348" s="94" t="str">
        <f t="shared" ca="1" si="160"/>
        <v/>
      </c>
      <c r="H348" s="94" t="str">
        <f ca="1">IFERROR(H103,"")</f>
        <v/>
      </c>
      <c r="I348" s="94" t="str">
        <f t="shared" ca="1" si="161"/>
        <v/>
      </c>
      <c r="J348" s="94" t="str">
        <f ca="1">IFERROR(J103,"")</f>
        <v/>
      </c>
      <c r="K348" s="94" t="str">
        <f t="shared" ca="1" si="162"/>
        <v/>
      </c>
      <c r="L348" s="94" t="str">
        <f ca="1">IFERROR(L103,"")</f>
        <v/>
      </c>
      <c r="M348" s="94" t="str">
        <f t="shared" ca="1" si="163"/>
        <v/>
      </c>
      <c r="N348" s="94" t="str">
        <f ca="1">IFERROR(N103,"")</f>
        <v/>
      </c>
      <c r="O348" s="94" t="str">
        <f t="shared" ca="1" si="164"/>
        <v/>
      </c>
      <c r="P348" s="46"/>
    </row>
    <row r="349" spans="1:16" x14ac:dyDescent="0.25">
      <c r="A349" s="93" t="s">
        <v>107</v>
      </c>
      <c r="B349" s="94" t="s">
        <v>24</v>
      </c>
      <c r="C349" s="240" t="str">
        <f ca="1">IFERROR(C198,"")</f>
        <v/>
      </c>
      <c r="D349" s="94">
        <f>IFERROR(D198,"")</f>
        <v>5.1999999999999998E-3</v>
      </c>
      <c r="E349" s="94" t="str">
        <f ca="1">IFERROR(D349*$C349,"")</f>
        <v/>
      </c>
      <c r="F349" s="94">
        <f>IFERROR(F198,"")</f>
        <v>2.2000000000000002</v>
      </c>
      <c r="G349" s="94" t="str">
        <f ca="1">IFERROR(F349*$C349,"")</f>
        <v/>
      </c>
      <c r="H349" s="94">
        <f>IFERROR(H198,"")</f>
        <v>3.7000000000000002E-3</v>
      </c>
      <c r="I349" s="94" t="str">
        <f ca="1">IFERROR(H349*$C349,"")</f>
        <v/>
      </c>
      <c r="J349" s="94">
        <f>IFERROR(J198,"")</f>
        <v>4.5999999999999999E-3</v>
      </c>
      <c r="K349" s="94" t="str">
        <f ca="1">IFERROR(J349*$C349,"")</f>
        <v/>
      </c>
      <c r="L349" s="94">
        <f>IFERROR(L198,"")</f>
        <v>7.2000000000000002E-5</v>
      </c>
      <c r="M349" s="94" t="str">
        <f ca="1">IFERROR(L349*$C349,"")</f>
        <v/>
      </c>
      <c r="N349" s="94">
        <f>IFERROR(N198,"")</f>
        <v>6.1E-6</v>
      </c>
      <c r="O349" s="94" t="str">
        <f ca="1">IFERROR(N349*$C349,"")</f>
        <v/>
      </c>
      <c r="P349" s="46"/>
    </row>
    <row r="350" spans="1:16" x14ac:dyDescent="0.25">
      <c r="A350" s="215" t="s">
        <v>130</v>
      </c>
      <c r="B350" s="161"/>
      <c r="C350" s="166">
        <f ca="1">SUM(C346:C348)</f>
        <v>0</v>
      </c>
      <c r="D350" s="161"/>
      <c r="E350" s="166">
        <f ca="1">SUM(E346:E349)</f>
        <v>0</v>
      </c>
      <c r="F350" s="166"/>
      <c r="G350" s="166">
        <f ca="1">SUM(G346:G349)</f>
        <v>0</v>
      </c>
      <c r="H350" s="166"/>
      <c r="I350" s="166">
        <f ca="1">SUM(I346:I349)</f>
        <v>0</v>
      </c>
      <c r="J350" s="166"/>
      <c r="K350" s="166">
        <f ca="1">SUM(K346:K349)</f>
        <v>0</v>
      </c>
      <c r="L350" s="166"/>
      <c r="M350" s="166">
        <f ca="1">SUM(M346:M349)</f>
        <v>0</v>
      </c>
      <c r="N350" s="166"/>
      <c r="O350" s="166">
        <f ca="1">SUM(O346:O349)</f>
        <v>0</v>
      </c>
      <c r="P350" s="46"/>
    </row>
    <row r="351" spans="1:16" x14ac:dyDescent="0.25">
      <c r="A351" s="7"/>
      <c r="B351" s="7"/>
      <c r="C351" s="7"/>
      <c r="D351" s="7"/>
      <c r="E351" s="7"/>
      <c r="F351" s="7"/>
      <c r="G351" s="7"/>
      <c r="H351" s="7"/>
      <c r="I351" s="7"/>
      <c r="J351" s="7"/>
      <c r="K351" s="7"/>
      <c r="L351" s="7"/>
      <c r="M351" s="7"/>
      <c r="N351" s="7"/>
      <c r="O351" s="7"/>
      <c r="P351" s="46"/>
    </row>
    <row r="352" spans="1:16" x14ac:dyDescent="0.25">
      <c r="A352" s="165" t="s">
        <v>318</v>
      </c>
      <c r="B352" s="7"/>
      <c r="C352" s="7"/>
      <c r="D352" s="7"/>
      <c r="E352" s="7"/>
      <c r="F352" s="7"/>
      <c r="G352" s="7"/>
      <c r="H352" s="7"/>
      <c r="I352" s="7"/>
      <c r="J352" s="7"/>
      <c r="K352" s="7"/>
      <c r="L352" s="7"/>
      <c r="M352" s="7"/>
      <c r="N352" s="7"/>
      <c r="O352" s="7"/>
      <c r="P352" s="46"/>
    </row>
    <row r="353" spans="1:16" x14ac:dyDescent="0.25">
      <c r="A353" s="93" t="s">
        <v>306</v>
      </c>
      <c r="B353" s="94" t="s">
        <v>24</v>
      </c>
      <c r="C353" s="240" t="str">
        <f ca="1">IFERROR(C31,"")</f>
        <v/>
      </c>
      <c r="D353" s="94" t="str">
        <f>IFERROR(D31,"")</f>
        <v>NP</v>
      </c>
      <c r="E353" s="94" t="str">
        <f t="shared" ref="E353:G354" ca="1" si="165">IFERROR(D353*$C353,"")</f>
        <v/>
      </c>
      <c r="F353" s="94" t="str">
        <f ca="1">IFERROR(F31,"")</f>
        <v/>
      </c>
      <c r="G353" s="94" t="str">
        <f t="shared" ca="1" si="165"/>
        <v/>
      </c>
      <c r="H353" s="94" t="str">
        <f ca="1">IFERROR(H31,"")</f>
        <v/>
      </c>
      <c r="I353" s="94" t="str">
        <f t="shared" ref="I353" ca="1" si="166">IFERROR(H353*$C353,"")</f>
        <v/>
      </c>
      <c r="J353" s="94" t="str">
        <f ca="1">IFERROR(J31,"")</f>
        <v/>
      </c>
      <c r="K353" s="94" t="str">
        <f t="shared" ref="K353:K354" ca="1" si="167">IFERROR(J353*$C353,"")</f>
        <v/>
      </c>
      <c r="L353" s="94" t="str">
        <f ca="1">IFERROR(L31,"")</f>
        <v/>
      </c>
      <c r="M353" s="94" t="str">
        <f t="shared" ref="M353:M354" ca="1" si="168">IFERROR(L353*$C353,"")</f>
        <v/>
      </c>
      <c r="N353" s="94" t="str">
        <f ca="1">IFERROR(N31,"")</f>
        <v/>
      </c>
      <c r="O353" s="94" t="str">
        <f t="shared" ref="O353:O354" ca="1" si="169">IFERROR(N353*$C353,"")</f>
        <v/>
      </c>
      <c r="P353" s="46"/>
    </row>
    <row r="354" spans="1:16" x14ac:dyDescent="0.25">
      <c r="A354" s="93" t="s">
        <v>307</v>
      </c>
      <c r="B354" s="94" t="s">
        <v>24</v>
      </c>
      <c r="C354" s="240" t="str">
        <f ca="1">IFERROR(C32,"")</f>
        <v/>
      </c>
      <c r="D354" s="94" t="str">
        <f>IFERROR(D32,"")</f>
        <v>NP</v>
      </c>
      <c r="E354" s="94" t="str">
        <f t="shared" ca="1" si="165"/>
        <v/>
      </c>
      <c r="F354" s="94">
        <f>IFERROR(F32,"")</f>
        <v>12.69</v>
      </c>
      <c r="G354" s="94" t="str">
        <f t="shared" ca="1" si="165"/>
        <v/>
      </c>
      <c r="H354" s="94">
        <f>IFERROR(H32,"")</f>
        <v>2.1000000000000001E-2</v>
      </c>
      <c r="I354" s="94" t="str">
        <f t="shared" ref="I354" ca="1" si="170">IFERROR(H354*$C354,"")</f>
        <v/>
      </c>
      <c r="J354" s="94">
        <f>IFERROR(J32,"")</f>
        <v>1.2999999999999999E-4</v>
      </c>
      <c r="K354" s="94" t="str">
        <f t="shared" ca="1" si="167"/>
        <v/>
      </c>
      <c r="L354" s="94">
        <f>IFERROR(L32,"")</f>
        <v>1E-3</v>
      </c>
      <c r="M354" s="94" t="str">
        <f t="shared" ca="1" si="168"/>
        <v/>
      </c>
      <c r="N354" s="94">
        <f>IFERROR(N32,"")</f>
        <v>0</v>
      </c>
      <c r="O354" s="94" t="str">
        <f t="shared" ca="1" si="169"/>
        <v/>
      </c>
      <c r="P354" s="46"/>
    </row>
    <row r="355" spans="1:16" x14ac:dyDescent="0.25">
      <c r="A355" s="93" t="s">
        <v>319</v>
      </c>
      <c r="B355" s="94" t="s">
        <v>24</v>
      </c>
      <c r="C355" s="240" t="str">
        <f ca="1">IFERROR(C196,"")</f>
        <v/>
      </c>
      <c r="D355" s="94">
        <f>IFERROR(D196,"")</f>
        <v>8.7999999999999995E-2</v>
      </c>
      <c r="E355" s="94" t="str">
        <f ca="1">IFERROR(D355*$C355,"")</f>
        <v/>
      </c>
      <c r="F355" s="94">
        <f>IFERROR(F196,"")</f>
        <v>1.47</v>
      </c>
      <c r="G355" s="94" t="str">
        <f ca="1">IFERROR(F355*$C355,"")</f>
        <v/>
      </c>
      <c r="H355" s="94">
        <f>IFERROR(H196,"")</f>
        <v>1.6000000000000001E-3</v>
      </c>
      <c r="I355" s="94" t="str">
        <f ca="1">IFERROR(H355*$C355,"")</f>
        <v/>
      </c>
      <c r="J355" s="94">
        <f>IFERROR(J196,"")</f>
        <v>2.3999999999999998E-3</v>
      </c>
      <c r="K355" s="94" t="str">
        <f ca="1">IFERROR(J355*$C355,"")</f>
        <v/>
      </c>
      <c r="L355" s="94">
        <f>IFERROR(L196,"")</f>
        <v>6.9999999999999999E-4</v>
      </c>
      <c r="M355" s="94" t="str">
        <f ca="1">IFERROR(L355*$C355,"")</f>
        <v/>
      </c>
      <c r="N355" s="94">
        <f>IFERROR(N196,"")</f>
        <v>2.9999999999999997E-4</v>
      </c>
      <c r="O355" s="94" t="str">
        <f ca="1">IFERROR(N355*$C355,"")</f>
        <v/>
      </c>
      <c r="P355" s="46"/>
    </row>
    <row r="356" spans="1:16" x14ac:dyDescent="0.25">
      <c r="A356" s="215" t="s">
        <v>130</v>
      </c>
      <c r="B356" s="161"/>
      <c r="C356" s="166">
        <f ca="1">SUM(C353,C354)</f>
        <v>0</v>
      </c>
      <c r="D356" s="161"/>
      <c r="E356" s="166">
        <f ca="1">SUM(E353:E355)</f>
        <v>0</v>
      </c>
      <c r="F356" s="166"/>
      <c r="G356" s="166">
        <f ca="1">SUM(G353:G355)</f>
        <v>0</v>
      </c>
      <c r="H356" s="166"/>
      <c r="I356" s="166">
        <f ca="1">SUM(I353:I355)</f>
        <v>0</v>
      </c>
      <c r="J356" s="166"/>
      <c r="K356" s="166">
        <f ca="1">SUM(K353:K355)</f>
        <v>0</v>
      </c>
      <c r="L356" s="166"/>
      <c r="M356" s="166">
        <f ca="1">SUM(M353:M355)</f>
        <v>0</v>
      </c>
      <c r="N356" s="166"/>
      <c r="O356" s="166">
        <f ca="1">SUM(O353:O355)</f>
        <v>0</v>
      </c>
      <c r="P356" s="46"/>
    </row>
    <row r="357" spans="1:16" x14ac:dyDescent="0.25">
      <c r="A357" s="7"/>
      <c r="B357" s="7"/>
      <c r="C357" s="7"/>
      <c r="D357" s="7"/>
      <c r="E357" s="7"/>
      <c r="F357" s="7"/>
      <c r="G357" s="7"/>
      <c r="H357" s="7"/>
      <c r="I357" s="7"/>
      <c r="J357" s="7"/>
      <c r="K357" s="7"/>
      <c r="L357" s="7"/>
      <c r="M357" s="7"/>
      <c r="N357" s="7"/>
      <c r="O357" s="7"/>
      <c r="P357" s="46"/>
    </row>
    <row r="358" spans="1:16" x14ac:dyDescent="0.25">
      <c r="A358" s="165" t="s">
        <v>320</v>
      </c>
      <c r="B358" s="7"/>
      <c r="C358" s="7"/>
      <c r="D358" s="7"/>
      <c r="E358" s="7"/>
      <c r="F358" s="7"/>
      <c r="G358" s="7"/>
      <c r="H358" s="7"/>
      <c r="I358" s="7"/>
      <c r="J358" s="7"/>
      <c r="K358" s="7"/>
      <c r="L358" s="7"/>
      <c r="M358" s="7"/>
      <c r="N358" s="7"/>
      <c r="O358" s="7"/>
      <c r="P358" s="46"/>
    </row>
    <row r="359" spans="1:16" x14ac:dyDescent="0.25">
      <c r="A359" s="93" t="s">
        <v>322</v>
      </c>
      <c r="B359" s="94" t="s">
        <v>24</v>
      </c>
      <c r="C359" s="240" t="str">
        <f ca="1">IFERROR(C29,"")</f>
        <v/>
      </c>
      <c r="D359" s="94" t="str">
        <f>IFERROR(D29,"")</f>
        <v>NP</v>
      </c>
      <c r="E359" s="94" t="str">
        <f t="shared" ref="E359" ca="1" si="171">IFERROR(D359*$C359,"")</f>
        <v/>
      </c>
      <c r="F359" s="94" t="str">
        <f ca="1">IFERROR(F29,"")</f>
        <v/>
      </c>
      <c r="G359" s="94" t="str">
        <f t="shared" ref="G359" ca="1" si="172">IFERROR(F359*$C359,"")</f>
        <v/>
      </c>
      <c r="H359" s="94" t="str">
        <f ca="1">IFERROR(H29,"")</f>
        <v/>
      </c>
      <c r="I359" s="94" t="str">
        <f t="shared" ref="I359:I360" ca="1" si="173">IFERROR(H359*$C359,"")</f>
        <v/>
      </c>
      <c r="J359" s="94" t="str">
        <f ca="1">IFERROR(J29,"")</f>
        <v/>
      </c>
      <c r="K359" s="94" t="str">
        <f t="shared" ref="K359:K360" ca="1" si="174">IFERROR(J359*$C359,"")</f>
        <v/>
      </c>
      <c r="L359" s="94" t="str">
        <f ca="1">IFERROR(L29,"")</f>
        <v/>
      </c>
      <c r="M359" s="94" t="str">
        <f t="shared" ref="M359:M360" ca="1" si="175">IFERROR(L359*$C359,"")</f>
        <v/>
      </c>
      <c r="N359" s="94" t="str">
        <f ca="1">IFERROR(N29,"")</f>
        <v/>
      </c>
      <c r="O359" s="94" t="str">
        <f t="shared" ref="O359:O360" ca="1" si="176">IFERROR(N359*$C359,"")</f>
        <v/>
      </c>
      <c r="P359" s="46"/>
    </row>
    <row r="360" spans="1:16" x14ac:dyDescent="0.25">
      <c r="A360" s="93" t="s">
        <v>323</v>
      </c>
      <c r="B360" s="94" t="s">
        <v>24</v>
      </c>
      <c r="C360" s="240" t="str">
        <f ca="1">IFERROR(C30,"")</f>
        <v/>
      </c>
      <c r="D360" s="94" t="str">
        <f>IFERROR(D30,"")</f>
        <v>NP</v>
      </c>
      <c r="E360" s="94" t="str">
        <f t="shared" ref="E360" ca="1" si="177">IFERROR(D360*$C360,"")</f>
        <v/>
      </c>
      <c r="F360" s="94">
        <f>IFERROR(F30,"")</f>
        <v>1957.835</v>
      </c>
      <c r="G360" s="94" t="str">
        <f t="shared" ref="G360" ca="1" si="178">IFERROR(F360*$C360,"")</f>
        <v/>
      </c>
      <c r="H360" s="94">
        <f>IFERROR(H30,"")</f>
        <v>16.032499999999999</v>
      </c>
      <c r="I360" s="94" t="str">
        <f t="shared" ca="1" si="173"/>
        <v/>
      </c>
      <c r="J360" s="94">
        <f>IFERROR(J30,"")</f>
        <v>2.3045E-2</v>
      </c>
      <c r="K360" s="94" t="str">
        <f t="shared" ca="1" si="174"/>
        <v/>
      </c>
      <c r="L360" s="94">
        <f>IFERROR(L30,"")</f>
        <v>0.27750000000000002</v>
      </c>
      <c r="M360" s="94" t="str">
        <f t="shared" ca="1" si="175"/>
        <v/>
      </c>
      <c r="N360" s="94">
        <f>IFERROR(N30,"")</f>
        <v>0</v>
      </c>
      <c r="O360" s="94" t="str">
        <f t="shared" ca="1" si="176"/>
        <v/>
      </c>
      <c r="P360" s="46"/>
    </row>
    <row r="361" spans="1:16" x14ac:dyDescent="0.25">
      <c r="A361" s="93" t="s">
        <v>321</v>
      </c>
      <c r="B361" s="94" t="s">
        <v>24</v>
      </c>
      <c r="C361" s="240" t="str">
        <f ca="1">IFERROR(C197,"")</f>
        <v/>
      </c>
      <c r="D361" s="94">
        <f>IFERROR(D197,"")</f>
        <v>19.983000000000001</v>
      </c>
      <c r="E361" s="94" t="str">
        <f ca="1">IFERROR(D361*$C361,"")</f>
        <v/>
      </c>
      <c r="F361" s="94">
        <f>IFERROR(F197,"")</f>
        <v>343.92</v>
      </c>
      <c r="G361" s="94" t="str">
        <f ca="1">IFERROR(F361*$C361,"")</f>
        <v/>
      </c>
      <c r="H361" s="94">
        <f>IFERROR(H197,"")</f>
        <v>0.47320000000000001</v>
      </c>
      <c r="I361" s="94" t="str">
        <f ca="1">IFERROR(H361*$C361,"")</f>
        <v/>
      </c>
      <c r="J361" s="94">
        <f>IFERROR(J197,"")</f>
        <v>2.1650999999999998</v>
      </c>
      <c r="K361" s="94" t="str">
        <f ca="1">IFERROR(J361*$C361,"")</f>
        <v/>
      </c>
      <c r="L361" s="94">
        <f>IFERROR(L197,"")</f>
        <v>0.18459999999999999</v>
      </c>
      <c r="M361" s="94" t="str">
        <f ca="1">IFERROR(L361*$C361,"")</f>
        <v/>
      </c>
      <c r="N361" s="94">
        <f>IFERROR(N197,"")</f>
        <v>0.28949999999999998</v>
      </c>
      <c r="O361" s="94" t="str">
        <f ca="1">IFERROR(N361*$C361,"")</f>
        <v/>
      </c>
      <c r="P361" s="46"/>
    </row>
    <row r="362" spans="1:16" ht="15.75" thickBot="1" x14ac:dyDescent="0.3">
      <c r="A362" s="215" t="s">
        <v>130</v>
      </c>
      <c r="B362" s="161"/>
      <c r="C362" s="166">
        <f ca="1">SUM(C359,C360)</f>
        <v>0</v>
      </c>
      <c r="D362" s="161"/>
      <c r="E362" s="166">
        <f ca="1">SUM(E359:E361)</f>
        <v>0</v>
      </c>
      <c r="F362" s="166"/>
      <c r="G362" s="166">
        <f ca="1">SUM(G359:G361)</f>
        <v>0</v>
      </c>
      <c r="H362" s="166"/>
      <c r="I362" s="166">
        <f ca="1">SUM(I359:I361)</f>
        <v>0</v>
      </c>
      <c r="J362" s="166"/>
      <c r="K362" s="166">
        <f ca="1">SUM(K359:K361)</f>
        <v>0</v>
      </c>
      <c r="L362" s="166"/>
      <c r="M362" s="166">
        <f ca="1">SUM(M359:M361)</f>
        <v>0</v>
      </c>
      <c r="N362" s="166"/>
      <c r="O362" s="166">
        <f ca="1">SUM(O359:O361)</f>
        <v>0</v>
      </c>
      <c r="P362" s="46"/>
    </row>
    <row r="363" spans="1:16" ht="16.5" thickBot="1" x14ac:dyDescent="0.3">
      <c r="A363" s="343" t="s">
        <v>141</v>
      </c>
      <c r="B363" s="344"/>
      <c r="C363" s="344"/>
      <c r="D363" s="344"/>
      <c r="E363" s="344"/>
      <c r="F363" s="344"/>
      <c r="G363" s="344"/>
      <c r="H363" s="344"/>
      <c r="I363" s="344"/>
      <c r="J363" s="344"/>
      <c r="K363" s="344"/>
      <c r="L363" s="344"/>
      <c r="M363" s="344"/>
      <c r="N363" s="344"/>
      <c r="O363" s="345"/>
      <c r="P363" s="46"/>
    </row>
    <row r="364" spans="1:16" x14ac:dyDescent="0.25">
      <c r="A364" s="356" t="s">
        <v>183</v>
      </c>
      <c r="B364" s="356"/>
      <c r="C364" s="356"/>
      <c r="D364" s="356"/>
      <c r="E364" s="356"/>
      <c r="F364" s="356"/>
      <c r="G364" s="356"/>
      <c r="H364" s="356"/>
      <c r="I364" s="356"/>
      <c r="J364" s="356"/>
      <c r="K364" s="46"/>
      <c r="L364" s="46"/>
      <c r="M364" s="46"/>
      <c r="N364" s="46"/>
      <c r="O364" s="46"/>
      <c r="P364" s="46"/>
    </row>
    <row r="365" spans="1:16" x14ac:dyDescent="0.25">
      <c r="A365" s="213" t="s">
        <v>143</v>
      </c>
      <c r="B365" s="46"/>
      <c r="C365" s="46"/>
      <c r="D365" s="46"/>
      <c r="E365" s="46"/>
      <c r="F365" s="46"/>
      <c r="G365" s="46"/>
      <c r="H365" s="46"/>
      <c r="I365" s="46"/>
      <c r="J365" s="46"/>
      <c r="K365" s="46"/>
      <c r="L365" s="46"/>
      <c r="M365" s="46"/>
      <c r="N365" s="46"/>
      <c r="O365" s="46"/>
      <c r="P365" s="46"/>
    </row>
    <row r="366" spans="1:16" x14ac:dyDescent="0.25">
      <c r="A366" s="46"/>
      <c r="B366" s="46"/>
      <c r="C366" s="46"/>
      <c r="D366" s="46"/>
      <c r="E366" s="46"/>
      <c r="F366" s="46"/>
      <c r="G366" s="46"/>
      <c r="H366" s="46"/>
      <c r="I366" s="46"/>
      <c r="J366" s="46"/>
      <c r="K366" s="46"/>
      <c r="L366" s="46"/>
      <c r="M366" s="46"/>
      <c r="N366" s="46"/>
      <c r="O366" s="46"/>
      <c r="P366" s="46"/>
    </row>
    <row r="367" spans="1:16" x14ac:dyDescent="0.25">
      <c r="A367" s="46"/>
      <c r="B367" s="46"/>
      <c r="C367" s="46"/>
      <c r="D367" s="46"/>
      <c r="E367" s="46"/>
      <c r="F367" s="46"/>
      <c r="G367" s="46"/>
      <c r="H367" s="46"/>
      <c r="I367" s="46"/>
      <c r="J367" s="46"/>
      <c r="K367" s="46"/>
      <c r="L367" s="46"/>
      <c r="M367" s="46"/>
      <c r="N367" s="46"/>
      <c r="O367" s="46"/>
      <c r="P367" s="46"/>
    </row>
    <row r="368" spans="1:16" x14ac:dyDescent="0.25">
      <c r="A368" s="46"/>
      <c r="B368" s="46"/>
      <c r="C368" s="46"/>
      <c r="D368" s="46"/>
      <c r="E368" s="46"/>
      <c r="F368" s="46"/>
      <c r="G368" s="46"/>
      <c r="H368" s="46"/>
      <c r="I368" s="46"/>
      <c r="J368" s="46"/>
      <c r="K368" s="46"/>
      <c r="L368" s="46"/>
      <c r="M368" s="46"/>
      <c r="N368" s="46"/>
      <c r="O368" s="46"/>
      <c r="P368" s="46"/>
    </row>
    <row r="369" spans="1:16" x14ac:dyDescent="0.25">
      <c r="A369" s="46"/>
      <c r="B369" s="46"/>
      <c r="C369" s="46"/>
      <c r="D369" s="46"/>
      <c r="E369" s="46"/>
      <c r="F369" s="46"/>
      <c r="G369" s="46"/>
      <c r="H369" s="46"/>
      <c r="I369" s="46"/>
      <c r="J369" s="46"/>
      <c r="K369" s="46"/>
      <c r="L369" s="46"/>
      <c r="M369" s="46"/>
      <c r="N369" s="46"/>
      <c r="O369" s="46"/>
      <c r="P369" s="46"/>
    </row>
    <row r="370" spans="1:16" x14ac:dyDescent="0.25">
      <c r="A370" s="46"/>
      <c r="B370" s="46"/>
      <c r="C370" s="46"/>
      <c r="D370" s="46" t="s">
        <v>120</v>
      </c>
      <c r="E370" s="46"/>
      <c r="F370" s="46"/>
      <c r="G370" s="46"/>
      <c r="H370" s="46"/>
      <c r="I370" s="46"/>
      <c r="J370" s="46"/>
      <c r="K370" s="46"/>
      <c r="L370" s="46"/>
      <c r="M370" s="46"/>
      <c r="N370" s="46"/>
      <c r="O370" s="46"/>
      <c r="P370" s="46"/>
    </row>
    <row r="371" spans="1:16" x14ac:dyDescent="0.25">
      <c r="A371" s="46"/>
      <c r="B371" s="46"/>
      <c r="C371" s="46"/>
      <c r="D371" s="46"/>
      <c r="E371" s="46"/>
      <c r="F371" s="46"/>
      <c r="G371" s="46"/>
      <c r="H371" s="46"/>
      <c r="I371" s="46"/>
      <c r="J371" s="46"/>
      <c r="K371" s="46"/>
      <c r="L371" s="46"/>
      <c r="M371" s="46"/>
      <c r="N371" s="46"/>
      <c r="O371" s="46"/>
      <c r="P371" s="46"/>
    </row>
    <row r="372" spans="1:16" x14ac:dyDescent="0.25">
      <c r="A372" s="46"/>
      <c r="B372" s="46"/>
      <c r="C372" s="46"/>
      <c r="D372" s="46"/>
      <c r="E372" s="46"/>
      <c r="F372" s="46"/>
      <c r="G372" s="46"/>
      <c r="H372" s="46"/>
      <c r="I372" s="46"/>
      <c r="J372" s="46"/>
      <c r="K372" s="46"/>
      <c r="L372" s="46"/>
      <c r="M372" s="46"/>
      <c r="N372" s="46"/>
      <c r="O372" s="46"/>
      <c r="P372" s="46"/>
    </row>
    <row r="373" spans="1:16" x14ac:dyDescent="0.25">
      <c r="A373" s="46"/>
      <c r="B373" s="46"/>
      <c r="C373" s="46"/>
      <c r="D373" s="46"/>
      <c r="E373" s="46"/>
      <c r="F373" s="46"/>
      <c r="G373" s="46"/>
      <c r="H373" s="46"/>
      <c r="I373" s="46"/>
      <c r="J373" s="46"/>
      <c r="K373" s="46"/>
      <c r="L373" s="46"/>
      <c r="M373" s="46"/>
      <c r="N373" s="46"/>
      <c r="O373" s="46"/>
      <c r="P373" s="46"/>
    </row>
    <row r="374" spans="1:16" x14ac:dyDescent="0.25">
      <c r="A374" s="46"/>
      <c r="B374" s="46"/>
      <c r="C374" s="46"/>
      <c r="D374" s="46"/>
      <c r="E374" s="46"/>
      <c r="F374" s="46"/>
      <c r="G374" s="46"/>
      <c r="H374" s="46"/>
      <c r="I374" s="46"/>
      <c r="J374" s="46"/>
      <c r="K374" s="46"/>
      <c r="L374" s="46"/>
      <c r="M374" s="46"/>
      <c r="N374" s="46"/>
      <c r="O374" s="46"/>
      <c r="P374" s="46"/>
    </row>
    <row r="375" spans="1:16" x14ac:dyDescent="0.25">
      <c r="A375" s="46"/>
      <c r="B375" s="46"/>
      <c r="C375" s="46"/>
      <c r="D375" s="46"/>
      <c r="E375" s="46"/>
      <c r="F375" s="46"/>
      <c r="G375" s="46"/>
      <c r="H375" s="46"/>
      <c r="I375" s="46"/>
      <c r="J375" s="46"/>
      <c r="K375" s="46"/>
      <c r="L375" s="46"/>
      <c r="M375" s="46"/>
      <c r="N375" s="46"/>
      <c r="O375" s="46"/>
      <c r="P375" s="46"/>
    </row>
    <row r="376" spans="1:16" x14ac:dyDescent="0.25">
      <c r="A376" s="46"/>
      <c r="B376" s="46"/>
      <c r="C376" s="46"/>
      <c r="D376" s="46"/>
      <c r="E376" s="46"/>
      <c r="F376" s="46"/>
      <c r="G376" s="46"/>
      <c r="H376" s="46"/>
      <c r="I376" s="46"/>
      <c r="J376" s="46"/>
      <c r="K376" s="46"/>
      <c r="L376" s="46"/>
      <c r="M376" s="46"/>
      <c r="N376" s="46"/>
      <c r="O376" s="46"/>
      <c r="P376" s="46"/>
    </row>
    <row r="377" spans="1:16" x14ac:dyDescent="0.25">
      <c r="A377" s="46"/>
      <c r="B377" s="46"/>
      <c r="C377" s="46"/>
      <c r="D377" s="46"/>
      <c r="E377" s="46"/>
      <c r="F377" s="46"/>
      <c r="G377" s="46"/>
      <c r="H377" s="46"/>
      <c r="I377" s="46"/>
      <c r="J377" s="46"/>
      <c r="K377" s="46"/>
      <c r="L377" s="46"/>
      <c r="M377" s="46"/>
      <c r="N377" s="46"/>
      <c r="O377" s="46"/>
      <c r="P377" s="46"/>
    </row>
    <row r="378" spans="1:16" x14ac:dyDescent="0.25">
      <c r="A378" s="46"/>
      <c r="B378" s="46"/>
      <c r="C378" s="46"/>
      <c r="D378" s="46"/>
      <c r="E378" s="46"/>
      <c r="F378" s="46"/>
      <c r="G378" s="46"/>
      <c r="H378" s="46"/>
      <c r="I378" s="46"/>
      <c r="J378" s="46"/>
      <c r="K378" s="46"/>
      <c r="L378" s="46"/>
      <c r="M378" s="46"/>
      <c r="N378" s="46"/>
      <c r="O378" s="46"/>
      <c r="P378" s="46"/>
    </row>
    <row r="379" spans="1:16" x14ac:dyDescent="0.25">
      <c r="A379" s="46"/>
      <c r="B379" s="46"/>
      <c r="C379" s="46"/>
      <c r="D379" s="46"/>
      <c r="E379" s="46"/>
      <c r="F379" s="46"/>
      <c r="G379" s="46"/>
      <c r="H379" s="46"/>
      <c r="I379" s="46"/>
      <c r="J379" s="46"/>
      <c r="K379" s="46"/>
      <c r="L379" s="46"/>
      <c r="M379" s="46"/>
      <c r="N379" s="46"/>
      <c r="O379" s="46"/>
      <c r="P379" s="46"/>
    </row>
    <row r="380" spans="1:16" x14ac:dyDescent="0.25">
      <c r="A380" s="46"/>
      <c r="B380" s="46"/>
      <c r="C380" s="46"/>
      <c r="D380" s="46"/>
      <c r="E380" s="46"/>
      <c r="F380" s="46"/>
      <c r="G380" s="46"/>
      <c r="H380" s="46"/>
      <c r="I380" s="46"/>
      <c r="J380" s="46"/>
      <c r="K380" s="46"/>
      <c r="L380" s="46"/>
      <c r="M380" s="46"/>
      <c r="N380" s="46"/>
      <c r="O380" s="46"/>
      <c r="P380" s="46"/>
    </row>
    <row r="381" spans="1:16" x14ac:dyDescent="0.25">
      <c r="A381" s="46"/>
      <c r="B381" s="46"/>
      <c r="C381" s="46"/>
      <c r="D381" s="46"/>
      <c r="E381" s="46"/>
      <c r="F381" s="46"/>
      <c r="G381" s="46"/>
      <c r="H381" s="46"/>
      <c r="I381" s="46"/>
      <c r="J381" s="46"/>
      <c r="K381" s="46"/>
      <c r="L381" s="46"/>
      <c r="M381" s="46"/>
      <c r="N381" s="46"/>
      <c r="O381" s="46"/>
      <c r="P381" s="46"/>
    </row>
    <row r="382" spans="1:16" x14ac:dyDescent="0.25">
      <c r="A382" s="46"/>
      <c r="B382" s="46"/>
      <c r="C382" s="46"/>
      <c r="D382" s="46"/>
      <c r="E382" s="46"/>
      <c r="F382" s="46"/>
      <c r="G382" s="46"/>
      <c r="H382" s="46"/>
      <c r="I382" s="46"/>
      <c r="J382" s="46"/>
      <c r="K382" s="46"/>
      <c r="L382" s="46"/>
      <c r="M382" s="46"/>
      <c r="N382" s="46"/>
      <c r="O382" s="46"/>
      <c r="P382" s="46"/>
    </row>
    <row r="383" spans="1:16" x14ac:dyDescent="0.25">
      <c r="A383" s="46"/>
      <c r="B383" s="46"/>
      <c r="C383" s="46"/>
      <c r="D383" s="46"/>
      <c r="E383" s="46"/>
      <c r="F383" s="46"/>
      <c r="G383" s="46"/>
      <c r="H383" s="46"/>
      <c r="I383" s="46"/>
      <c r="J383" s="46"/>
      <c r="K383" s="46"/>
      <c r="L383" s="46"/>
      <c r="M383" s="46"/>
      <c r="N383" s="46"/>
      <c r="O383" s="46"/>
      <c r="P383" s="46"/>
    </row>
    <row r="384" spans="1:16" x14ac:dyDescent="0.25">
      <c r="A384" s="46"/>
      <c r="B384" s="46"/>
      <c r="C384" s="46"/>
      <c r="D384" s="46"/>
      <c r="E384" s="46"/>
      <c r="F384" s="46"/>
      <c r="G384" s="46"/>
      <c r="H384" s="46"/>
      <c r="I384" s="46"/>
      <c r="J384" s="46"/>
      <c r="K384" s="46"/>
      <c r="L384" s="46"/>
      <c r="M384" s="46"/>
      <c r="N384" s="46"/>
      <c r="O384" s="46"/>
      <c r="P384" s="46"/>
    </row>
    <row r="385" spans="1:16" x14ac:dyDescent="0.25">
      <c r="A385" s="46"/>
      <c r="B385" s="46"/>
      <c r="C385" s="46"/>
      <c r="D385" s="46"/>
      <c r="E385" s="46"/>
      <c r="F385" s="46"/>
      <c r="G385" s="46"/>
      <c r="H385" s="46"/>
      <c r="I385" s="46"/>
      <c r="J385" s="46"/>
      <c r="K385" s="46"/>
      <c r="L385" s="46"/>
      <c r="M385" s="46"/>
      <c r="N385" s="46"/>
      <c r="O385" s="46"/>
      <c r="P385" s="46"/>
    </row>
    <row r="386" spans="1:16" x14ac:dyDescent="0.25">
      <c r="A386" s="46"/>
      <c r="B386" s="46"/>
      <c r="C386" s="46"/>
      <c r="D386" s="46"/>
      <c r="E386" s="46"/>
      <c r="F386" s="46"/>
      <c r="G386" s="46"/>
      <c r="H386" s="46"/>
      <c r="I386" s="46"/>
      <c r="J386" s="46"/>
      <c r="K386" s="46"/>
      <c r="L386" s="46"/>
      <c r="M386" s="46"/>
      <c r="N386" s="46"/>
      <c r="O386" s="46"/>
      <c r="P386" s="46"/>
    </row>
    <row r="387" spans="1:16" x14ac:dyDescent="0.25">
      <c r="A387" s="46"/>
      <c r="B387" s="46"/>
      <c r="C387" s="46"/>
      <c r="D387" s="46"/>
      <c r="E387" s="46"/>
      <c r="F387" s="46"/>
      <c r="G387" s="46"/>
      <c r="H387" s="46"/>
      <c r="I387" s="46"/>
      <c r="J387" s="46"/>
      <c r="K387" s="46"/>
      <c r="L387" s="46"/>
      <c r="M387" s="46"/>
      <c r="N387" s="46"/>
      <c r="O387" s="46"/>
      <c r="P387" s="46"/>
    </row>
    <row r="388" spans="1:16" x14ac:dyDescent="0.25">
      <c r="A388" s="46"/>
      <c r="B388" s="46"/>
      <c r="C388" s="46"/>
      <c r="D388" s="46"/>
      <c r="E388" s="46"/>
      <c r="F388" s="46"/>
      <c r="G388" s="46"/>
      <c r="H388" s="46"/>
      <c r="I388" s="46"/>
      <c r="J388" s="46"/>
      <c r="K388" s="46"/>
      <c r="L388" s="46"/>
      <c r="M388" s="46"/>
      <c r="N388" s="46"/>
      <c r="O388" s="46"/>
      <c r="P388" s="46"/>
    </row>
    <row r="389" spans="1:16" x14ac:dyDescent="0.25">
      <c r="A389" s="46"/>
      <c r="B389" s="46"/>
      <c r="C389" s="46"/>
      <c r="D389" s="46"/>
      <c r="E389" s="46"/>
      <c r="F389" s="46"/>
      <c r="G389" s="46"/>
      <c r="H389" s="46"/>
      <c r="I389" s="46"/>
      <c r="J389" s="46"/>
      <c r="K389" s="46"/>
      <c r="L389" s="46"/>
      <c r="M389" s="46"/>
      <c r="N389" s="46"/>
      <c r="O389" s="46"/>
      <c r="P389" s="46"/>
    </row>
    <row r="390" spans="1:16" x14ac:dyDescent="0.25">
      <c r="A390" s="46"/>
      <c r="B390" s="46"/>
      <c r="C390" s="46"/>
      <c r="D390" s="46"/>
      <c r="E390" s="46"/>
      <c r="F390" s="46"/>
      <c r="G390" s="46"/>
      <c r="H390" s="46"/>
      <c r="I390" s="46"/>
      <c r="J390" s="46"/>
      <c r="K390" s="46"/>
      <c r="L390" s="46"/>
      <c r="M390" s="46"/>
      <c r="N390" s="46"/>
      <c r="O390" s="46"/>
      <c r="P390" s="46"/>
    </row>
    <row r="391" spans="1:16" x14ac:dyDescent="0.25">
      <c r="A391" s="46"/>
      <c r="B391" s="46"/>
      <c r="C391" s="46"/>
      <c r="D391" s="46"/>
      <c r="E391" s="46"/>
      <c r="F391" s="46"/>
      <c r="G391" s="46"/>
      <c r="H391" s="46"/>
      <c r="I391" s="46"/>
      <c r="J391" s="46"/>
      <c r="K391" s="46"/>
      <c r="L391" s="46"/>
      <c r="M391" s="46"/>
      <c r="N391" s="46"/>
      <c r="O391" s="46"/>
      <c r="P391" s="46"/>
    </row>
    <row r="392" spans="1:16" x14ac:dyDescent="0.25">
      <c r="A392" s="46"/>
      <c r="B392" s="46"/>
      <c r="C392" s="46"/>
      <c r="D392" s="46"/>
      <c r="E392" s="46"/>
      <c r="F392" s="46"/>
      <c r="G392" s="46"/>
      <c r="H392" s="46"/>
      <c r="I392" s="46"/>
      <c r="J392" s="46"/>
      <c r="K392" s="46"/>
      <c r="L392" s="46"/>
      <c r="M392" s="46"/>
      <c r="N392" s="46"/>
      <c r="O392" s="46"/>
      <c r="P392" s="46"/>
    </row>
    <row r="393" spans="1:16" x14ac:dyDescent="0.25">
      <c r="A393" s="46"/>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x14ac:dyDescent="0.25">
      <c r="A395" s="46"/>
      <c r="B395" s="46"/>
      <c r="C395" s="46"/>
      <c r="D395" s="46"/>
      <c r="E395" s="46"/>
      <c r="F395" s="46"/>
      <c r="G395" s="46"/>
      <c r="H395" s="46"/>
      <c r="I395" s="46"/>
      <c r="J395" s="46"/>
      <c r="K395" s="46"/>
      <c r="L395" s="46"/>
      <c r="M395" s="46"/>
      <c r="N395" s="46"/>
      <c r="O395" s="46"/>
      <c r="P395" s="46"/>
    </row>
    <row r="396" spans="1:16" x14ac:dyDescent="0.25">
      <c r="A396" s="46"/>
      <c r="B396" s="46"/>
      <c r="C396" s="46"/>
      <c r="D396" s="46"/>
      <c r="E396" s="46"/>
      <c r="F396" s="46"/>
      <c r="G396" s="46"/>
      <c r="H396" s="46"/>
      <c r="I396" s="46"/>
      <c r="J396" s="46"/>
      <c r="K396" s="46"/>
      <c r="L396" s="46"/>
      <c r="M396" s="46"/>
      <c r="N396" s="46"/>
      <c r="O396" s="46"/>
      <c r="P396" s="46"/>
    </row>
    <row r="397" spans="1:16" x14ac:dyDescent="0.25">
      <c r="A397" s="46"/>
      <c r="B397" s="46"/>
      <c r="C397" s="46"/>
      <c r="D397" s="46"/>
      <c r="E397" s="46"/>
      <c r="F397" s="46"/>
      <c r="G397" s="46"/>
      <c r="H397" s="46"/>
      <c r="I397" s="46"/>
      <c r="J397" s="46"/>
      <c r="K397" s="46"/>
      <c r="L397" s="46"/>
      <c r="M397" s="46"/>
      <c r="N397" s="46"/>
      <c r="O397" s="46"/>
      <c r="P397" s="46"/>
    </row>
    <row r="398" spans="1:16" x14ac:dyDescent="0.25">
      <c r="A398" s="46"/>
      <c r="B398" s="46"/>
      <c r="C398" s="46"/>
      <c r="D398" s="46"/>
      <c r="E398" s="46"/>
      <c r="F398" s="46"/>
      <c r="G398" s="46"/>
      <c r="H398" s="46"/>
      <c r="I398" s="46"/>
      <c r="J398" s="46"/>
      <c r="K398" s="46"/>
      <c r="L398" s="46"/>
      <c r="M398" s="46"/>
      <c r="N398" s="46"/>
      <c r="O398" s="46"/>
      <c r="P398" s="46"/>
    </row>
    <row r="399" spans="1:16" x14ac:dyDescent="0.25">
      <c r="A399" s="46"/>
      <c r="B399" s="46"/>
      <c r="C399" s="46"/>
      <c r="D399" s="46"/>
      <c r="E399" s="46"/>
      <c r="F399" s="46"/>
      <c r="G399" s="46"/>
      <c r="H399" s="46"/>
      <c r="I399" s="46"/>
      <c r="J399" s="46"/>
      <c r="K399" s="46"/>
      <c r="L399" s="46"/>
      <c r="M399" s="46"/>
      <c r="N399" s="46"/>
      <c r="O399" s="46"/>
      <c r="P399" s="46"/>
    </row>
    <row r="400" spans="1:16" x14ac:dyDescent="0.25">
      <c r="A400" s="46"/>
      <c r="B400" s="46"/>
      <c r="C400" s="46"/>
      <c r="D400" s="46"/>
      <c r="E400" s="46"/>
      <c r="F400" s="46"/>
      <c r="G400" s="46"/>
      <c r="H400" s="46"/>
      <c r="I400" s="46"/>
      <c r="J400" s="46"/>
      <c r="K400" s="46"/>
      <c r="L400" s="46"/>
      <c r="M400" s="46"/>
      <c r="N400" s="46"/>
      <c r="O400" s="46"/>
      <c r="P400" s="46"/>
    </row>
    <row r="401" spans="1:16" x14ac:dyDescent="0.25">
      <c r="A401" s="46"/>
      <c r="B401" s="46"/>
      <c r="C401" s="46"/>
      <c r="D401" s="46"/>
      <c r="E401" s="46"/>
      <c r="F401" s="46"/>
      <c r="G401" s="46"/>
      <c r="H401" s="46"/>
      <c r="I401" s="46"/>
      <c r="J401" s="46"/>
      <c r="K401" s="46"/>
      <c r="L401" s="46"/>
      <c r="M401" s="46"/>
      <c r="N401" s="46"/>
      <c r="O401" s="46"/>
      <c r="P401" s="46"/>
    </row>
    <row r="402" spans="1:16" x14ac:dyDescent="0.25">
      <c r="A402" s="46"/>
      <c r="B402" s="46"/>
      <c r="C402" s="46"/>
      <c r="D402" s="46"/>
      <c r="E402" s="46"/>
      <c r="F402" s="46"/>
      <c r="G402" s="46"/>
      <c r="H402" s="46"/>
      <c r="I402" s="46"/>
      <c r="J402" s="46"/>
      <c r="K402" s="46"/>
      <c r="L402" s="46"/>
      <c r="M402" s="46"/>
      <c r="N402" s="46"/>
      <c r="O402" s="46"/>
      <c r="P402" s="46"/>
    </row>
    <row r="403" spans="1:16" x14ac:dyDescent="0.25">
      <c r="A403" s="46"/>
      <c r="B403" s="46"/>
      <c r="C403" s="46"/>
      <c r="D403" s="46"/>
      <c r="E403" s="46"/>
      <c r="F403" s="46"/>
      <c r="G403" s="46"/>
      <c r="H403" s="46"/>
      <c r="I403" s="46"/>
      <c r="J403" s="46"/>
      <c r="K403" s="46"/>
      <c r="L403" s="46"/>
      <c r="M403" s="46"/>
      <c r="N403" s="46"/>
      <c r="O403" s="46"/>
      <c r="P403" s="46"/>
    </row>
    <row r="404" spans="1:16" x14ac:dyDescent="0.25">
      <c r="A404" s="46"/>
      <c r="B404" s="46"/>
      <c r="C404" s="46"/>
      <c r="D404" s="46"/>
      <c r="E404" s="46"/>
      <c r="F404" s="46"/>
      <c r="G404" s="46"/>
      <c r="H404" s="46"/>
      <c r="I404" s="46"/>
      <c r="J404" s="46"/>
      <c r="K404" s="46"/>
      <c r="L404" s="46"/>
      <c r="M404" s="46"/>
      <c r="N404" s="46"/>
      <c r="O404" s="46"/>
      <c r="P404" s="46"/>
    </row>
    <row r="405" spans="1:16" x14ac:dyDescent="0.25">
      <c r="A405" s="46"/>
      <c r="B405" s="46"/>
      <c r="C405" s="46"/>
      <c r="D405" s="46"/>
      <c r="E405" s="46"/>
      <c r="F405" s="46"/>
      <c r="G405" s="46"/>
      <c r="H405" s="46"/>
      <c r="I405" s="46"/>
      <c r="J405" s="46"/>
      <c r="K405" s="46"/>
      <c r="L405" s="46"/>
      <c r="M405" s="46"/>
      <c r="N405" s="46"/>
      <c r="O405" s="46"/>
      <c r="P405" s="46" t="s">
        <v>120</v>
      </c>
    </row>
    <row r="406" spans="1:16" x14ac:dyDescent="0.25">
      <c r="A406" s="46"/>
      <c r="B406" s="46"/>
      <c r="C406" s="46"/>
      <c r="D406" s="46"/>
      <c r="E406" s="46"/>
      <c r="F406" s="46"/>
      <c r="G406" s="46"/>
      <c r="H406" s="46"/>
      <c r="I406" s="46"/>
      <c r="J406" s="46"/>
      <c r="K406" s="46"/>
      <c r="L406" s="46"/>
      <c r="M406" s="46"/>
      <c r="N406" s="46"/>
      <c r="O406" s="46"/>
    </row>
    <row r="407" spans="1:16" x14ac:dyDescent="0.25">
      <c r="A407" s="46"/>
      <c r="B407" s="46"/>
      <c r="C407" s="46"/>
      <c r="D407" s="46"/>
      <c r="E407" s="46"/>
      <c r="F407" s="46"/>
      <c r="G407" s="46"/>
      <c r="H407" s="46"/>
      <c r="I407" s="46"/>
      <c r="J407" s="46"/>
      <c r="K407" s="46"/>
      <c r="L407" s="46"/>
      <c r="M407" s="46"/>
      <c r="N407" s="46"/>
      <c r="O407" s="46"/>
    </row>
    <row r="408" spans="1:16" x14ac:dyDescent="0.25">
      <c r="A408" s="46"/>
      <c r="B408" s="46"/>
      <c r="C408" s="46"/>
      <c r="D408" s="46"/>
      <c r="E408" s="46"/>
      <c r="F408" s="46"/>
      <c r="G408" s="46"/>
      <c r="H408" s="46"/>
      <c r="I408" s="46"/>
      <c r="J408" s="46"/>
      <c r="K408" s="46"/>
      <c r="L408" s="46"/>
      <c r="M408" s="46"/>
      <c r="N408" s="46"/>
      <c r="O408" s="46"/>
    </row>
    <row r="409" spans="1:16" x14ac:dyDescent="0.25">
      <c r="A409" s="46"/>
      <c r="B409" s="46"/>
      <c r="C409" s="46"/>
      <c r="D409" s="46"/>
      <c r="E409" s="46"/>
      <c r="F409" s="46"/>
      <c r="G409" s="46"/>
      <c r="H409" s="46"/>
      <c r="I409" s="46"/>
      <c r="J409" s="46"/>
      <c r="K409" s="46"/>
      <c r="L409" s="46"/>
      <c r="M409" s="46"/>
      <c r="N409" s="46"/>
      <c r="O409" s="46"/>
    </row>
    <row r="410" spans="1:16" x14ac:dyDescent="0.25">
      <c r="A410" s="46"/>
      <c r="B410" s="46"/>
      <c r="C410" s="46"/>
      <c r="D410" s="46"/>
      <c r="E410" s="46"/>
      <c r="F410" s="46"/>
      <c r="G410" s="46"/>
      <c r="H410" s="46"/>
      <c r="I410" s="46"/>
      <c r="J410" s="46"/>
      <c r="K410" s="46"/>
      <c r="L410" s="46"/>
      <c r="M410" s="46"/>
      <c r="N410" s="46"/>
      <c r="O410" s="46"/>
    </row>
    <row r="411" spans="1:16" x14ac:dyDescent="0.25">
      <c r="A411" s="46"/>
      <c r="B411" s="46"/>
      <c r="C411" s="46"/>
      <c r="D411" s="46"/>
      <c r="E411" s="46"/>
      <c r="F411" s="46"/>
      <c r="G411" s="46"/>
      <c r="H411" s="46"/>
      <c r="I411" s="46"/>
      <c r="J411" s="46"/>
      <c r="K411" s="46"/>
      <c r="L411" s="46"/>
      <c r="M411" s="46"/>
      <c r="N411" s="46"/>
      <c r="O411" s="46"/>
    </row>
    <row r="412" spans="1:16" x14ac:dyDescent="0.25">
      <c r="A412" s="46"/>
      <c r="B412" s="46"/>
      <c r="C412" s="46"/>
      <c r="D412" s="46"/>
      <c r="E412" s="46"/>
      <c r="F412" s="46"/>
      <c r="G412" s="46"/>
      <c r="H412" s="46"/>
      <c r="I412" s="46"/>
      <c r="J412" s="46"/>
      <c r="K412" s="46"/>
      <c r="L412" s="46"/>
      <c r="M412" s="46"/>
      <c r="N412" s="46"/>
      <c r="O412" s="46"/>
    </row>
    <row r="413" spans="1:16" x14ac:dyDescent="0.25">
      <c r="A413" s="46"/>
      <c r="B413" s="46"/>
      <c r="C413" s="46"/>
      <c r="D413" s="46"/>
      <c r="E413" s="46"/>
      <c r="F413" s="46"/>
      <c r="G413" s="46"/>
      <c r="H413" s="46"/>
      <c r="I413" s="46"/>
      <c r="J413" s="46"/>
      <c r="K413" s="46"/>
      <c r="L413" s="46"/>
      <c r="M413" s="46"/>
      <c r="N413" s="46"/>
      <c r="O413" s="46"/>
    </row>
    <row r="414" spans="1:16" x14ac:dyDescent="0.25">
      <c r="A414" s="46"/>
      <c r="B414" s="46"/>
      <c r="C414" s="46"/>
      <c r="D414" s="46"/>
      <c r="E414" s="46"/>
      <c r="F414" s="46"/>
      <c r="G414" s="46"/>
      <c r="H414" s="46"/>
      <c r="I414" s="46"/>
      <c r="J414" s="46"/>
      <c r="K414" s="46"/>
      <c r="L414" s="46"/>
      <c r="M414" s="46"/>
      <c r="N414" s="46"/>
      <c r="O414" s="46"/>
    </row>
  </sheetData>
  <sheetProtection algorithmName="SHA-512" hashValue="ad91uF1E9rpeIui+l382hZLFvc1LTo/2O0pjvSL4Vpkq8ZfrJMQnHUltp6zeqjmdUnqmsEVZCm7lXk7kOmHzxw==" saltValue="b54njUDbrRB5l8cZFuyEiQ==" spinCount="100000" sheet="1" formatCells="0" formatColumns="0" formatRows="0"/>
  <mergeCells count="158">
    <mergeCell ref="A210:O210"/>
    <mergeCell ref="A169:O169"/>
    <mergeCell ref="A171:A173"/>
    <mergeCell ref="B171:B173"/>
    <mergeCell ref="C171:C173"/>
    <mergeCell ref="D171:E171"/>
    <mergeCell ref="F171:G171"/>
    <mergeCell ref="H171:I171"/>
    <mergeCell ref="J171:K171"/>
    <mergeCell ref="L171:M171"/>
    <mergeCell ref="N171:O171"/>
    <mergeCell ref="E172:E173"/>
    <mergeCell ref="G172:G173"/>
    <mergeCell ref="I172:I173"/>
    <mergeCell ref="K172:K173"/>
    <mergeCell ref="M172:M173"/>
    <mergeCell ref="O172:O173"/>
    <mergeCell ref="A293:O293"/>
    <mergeCell ref="A295:A297"/>
    <mergeCell ref="N295:O295"/>
    <mergeCell ref="E296:E297"/>
    <mergeCell ref="G296:G297"/>
    <mergeCell ref="I296:I297"/>
    <mergeCell ref="K296:K297"/>
    <mergeCell ref="M296:M297"/>
    <mergeCell ref="O296:O297"/>
    <mergeCell ref="A364:J364"/>
    <mergeCell ref="A211:O211"/>
    <mergeCell ref="I214:I215"/>
    <mergeCell ref="K214:K215"/>
    <mergeCell ref="M214:M215"/>
    <mergeCell ref="O214:O215"/>
    <mergeCell ref="B213:B215"/>
    <mergeCell ref="C213:C215"/>
    <mergeCell ref="D213:E213"/>
    <mergeCell ref="F213:G213"/>
    <mergeCell ref="A241:O241"/>
    <mergeCell ref="A245:O245"/>
    <mergeCell ref="A277:O277"/>
    <mergeCell ref="A288:O288"/>
    <mergeCell ref="J253:K253"/>
    <mergeCell ref="L253:M253"/>
    <mergeCell ref="N253:O253"/>
    <mergeCell ref="H213:I213"/>
    <mergeCell ref="J213:K213"/>
    <mergeCell ref="L213:M213"/>
    <mergeCell ref="N213:O213"/>
    <mergeCell ref="E214:E215"/>
    <mergeCell ref="G214:G215"/>
    <mergeCell ref="A363:O363"/>
    <mergeCell ref="A87:O87"/>
    <mergeCell ref="A63:O63"/>
    <mergeCell ref="A65:A67"/>
    <mergeCell ref="B65:B67"/>
    <mergeCell ref="C65:C67"/>
    <mergeCell ref="D65:E65"/>
    <mergeCell ref="F65:G65"/>
    <mergeCell ref="J65:K65"/>
    <mergeCell ref="L65:M65"/>
    <mergeCell ref="N65:O65"/>
    <mergeCell ref="D66:D67"/>
    <mergeCell ref="E66:E67"/>
    <mergeCell ref="F66:F67"/>
    <mergeCell ref="G66:G67"/>
    <mergeCell ref="H66:H67"/>
    <mergeCell ref="I66:I67"/>
    <mergeCell ref="J66:J67"/>
    <mergeCell ref="H65:I65"/>
    <mergeCell ref="K66:K67"/>
    <mergeCell ref="L66:L67"/>
    <mergeCell ref="A73:O73"/>
    <mergeCell ref="M66:M67"/>
    <mergeCell ref="N66:N67"/>
    <mergeCell ref="O66:O67"/>
    <mergeCell ref="D6:E6"/>
    <mergeCell ref="F6:G6"/>
    <mergeCell ref="J6:K6"/>
    <mergeCell ref="L6:M6"/>
    <mergeCell ref="N6:O6"/>
    <mergeCell ref="E7:E8"/>
    <mergeCell ref="G7:G8"/>
    <mergeCell ref="I7:I8"/>
    <mergeCell ref="K7:K8"/>
    <mergeCell ref="M7:M8"/>
    <mergeCell ref="O7:O8"/>
    <mergeCell ref="H6:I6"/>
    <mergeCell ref="A48:O48"/>
    <mergeCell ref="A4:O4"/>
    <mergeCell ref="J131:K131"/>
    <mergeCell ref="L131:M131"/>
    <mergeCell ref="N131:O131"/>
    <mergeCell ref="E132:E133"/>
    <mergeCell ref="G132:G133"/>
    <mergeCell ref="I132:I133"/>
    <mergeCell ref="K132:K133"/>
    <mergeCell ref="M132:M133"/>
    <mergeCell ref="O132:O133"/>
    <mergeCell ref="A131:A133"/>
    <mergeCell ref="B131:B133"/>
    <mergeCell ref="C131:C133"/>
    <mergeCell ref="D131:E131"/>
    <mergeCell ref="F131:G131"/>
    <mergeCell ref="H131:I131"/>
    <mergeCell ref="N89:O89"/>
    <mergeCell ref="I90:I91"/>
    <mergeCell ref="K90:K91"/>
    <mergeCell ref="L90:L91"/>
    <mergeCell ref="M90:M91"/>
    <mergeCell ref="B6:B8"/>
    <mergeCell ref="C6:C8"/>
    <mergeCell ref="A6:A8"/>
    <mergeCell ref="B295:B297"/>
    <mergeCell ref="C295:C297"/>
    <mergeCell ref="D295:E295"/>
    <mergeCell ref="F295:G295"/>
    <mergeCell ref="H295:I295"/>
    <mergeCell ref="J295:K295"/>
    <mergeCell ref="L295:M295"/>
    <mergeCell ref="A89:A91"/>
    <mergeCell ref="B89:B91"/>
    <mergeCell ref="C89:C91"/>
    <mergeCell ref="D89:E89"/>
    <mergeCell ref="F89:G89"/>
    <mergeCell ref="F90:F91"/>
    <mergeCell ref="G90:G91"/>
    <mergeCell ref="H90:H91"/>
    <mergeCell ref="J90:J91"/>
    <mergeCell ref="H89:I89"/>
    <mergeCell ref="J89:K89"/>
    <mergeCell ref="H253:I253"/>
    <mergeCell ref="A129:O129"/>
    <mergeCell ref="A251:O251"/>
    <mergeCell ref="A18:O18"/>
    <mergeCell ref="A36:O36"/>
    <mergeCell ref="L89:M89"/>
    <mergeCell ref="D90:D91"/>
    <mergeCell ref="E90:E91"/>
    <mergeCell ref="A107:O107"/>
    <mergeCell ref="A155:O155"/>
    <mergeCell ref="E254:E255"/>
    <mergeCell ref="G254:G255"/>
    <mergeCell ref="I254:I255"/>
    <mergeCell ref="K254:K255"/>
    <mergeCell ref="M254:M255"/>
    <mergeCell ref="O254:O255"/>
    <mergeCell ref="A253:A255"/>
    <mergeCell ref="B253:B255"/>
    <mergeCell ref="C253:C255"/>
    <mergeCell ref="D253:E253"/>
    <mergeCell ref="F253:G253"/>
    <mergeCell ref="A213:A215"/>
    <mergeCell ref="N90:N91"/>
    <mergeCell ref="O90:O91"/>
    <mergeCell ref="A114:O114"/>
    <mergeCell ref="A188:O188"/>
    <mergeCell ref="A200:O200"/>
    <mergeCell ref="A205:O205"/>
    <mergeCell ref="A232:O232"/>
  </mergeCells>
  <pageMargins left="0.7" right="0.7" top="0.75" bottom="0.75" header="0.3" footer="0.3"/>
  <pageSetup scale="46" fitToHeight="6" orientation="landscape" horizontalDpi="4294967293" verticalDpi="4294967293" r:id="rId1"/>
  <headerFooter>
    <oddFooter>&amp;CPage &amp;P of &amp;N</oddFooter>
  </headerFooter>
  <rowBreaks count="8" manualBreakCount="8">
    <brk id="59" max="14" man="1"/>
    <brk id="83" max="16383" man="1"/>
    <brk id="125" max="16383" man="1"/>
    <brk id="165" max="14" man="1"/>
    <brk id="206" max="14" man="1"/>
    <brk id="246" max="14" man="1"/>
    <brk id="289" max="14" man="1"/>
    <brk id="36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P414"/>
  <sheetViews>
    <sheetView zoomScale="85" zoomScaleNormal="85" zoomScaleSheetLayoutView="85" zoomScalePageLayoutView="60" workbookViewId="0"/>
  </sheetViews>
  <sheetFormatPr defaultRowHeight="15" x14ac:dyDescent="0.25"/>
  <cols>
    <col min="1" max="1" width="41.7109375" customWidth="1"/>
    <col min="2" max="16" width="8.7109375" customWidth="1"/>
  </cols>
  <sheetData>
    <row r="1" spans="1:16" ht="15" customHeight="1" x14ac:dyDescent="0.25">
      <c r="A1" s="304" t="str">
        <f>General!$A$4</f>
        <v>Spreadsheets for Environmental Footprint Analysis (SEFA) Version 3.0, November 2019</v>
      </c>
      <c r="B1" s="213"/>
      <c r="C1" s="213"/>
      <c r="D1" s="213"/>
      <c r="E1" s="213"/>
      <c r="F1" s="213"/>
      <c r="G1" s="213"/>
      <c r="H1" s="213"/>
      <c r="I1" s="213"/>
      <c r="J1" s="213"/>
      <c r="K1" s="213"/>
      <c r="L1" s="213"/>
      <c r="M1" s="213"/>
      <c r="N1" s="2"/>
      <c r="O1" s="47" t="e">
        <f ca="1">General!$A$3</f>
        <v>#REF!</v>
      </c>
      <c r="P1" s="46"/>
    </row>
    <row r="2" spans="1:16" x14ac:dyDescent="0.25">
      <c r="A2" s="213"/>
      <c r="B2" s="213"/>
      <c r="C2" s="213"/>
      <c r="D2" s="213"/>
      <c r="E2" s="213"/>
      <c r="F2" s="213"/>
      <c r="G2" s="213"/>
      <c r="H2" s="213"/>
      <c r="I2" s="213"/>
      <c r="J2" s="213"/>
      <c r="K2" s="213"/>
      <c r="L2" s="213"/>
      <c r="M2" s="213"/>
      <c r="N2" s="2"/>
      <c r="O2" s="47" t="e">
        <f ca="1">General!$A$6</f>
        <v>#REF!</v>
      </c>
      <c r="P2" s="46"/>
    </row>
    <row r="3" spans="1:16" x14ac:dyDescent="0.25">
      <c r="A3" s="213"/>
      <c r="B3" s="213"/>
      <c r="C3" s="213"/>
      <c r="D3" s="213"/>
      <c r="E3" s="213"/>
      <c r="F3" s="213"/>
      <c r="G3" s="213"/>
      <c r="H3" s="213"/>
      <c r="I3" s="213"/>
      <c r="J3" s="213"/>
      <c r="K3" s="213"/>
      <c r="L3" s="213"/>
      <c r="M3" s="213"/>
      <c r="N3" s="2"/>
      <c r="O3" s="47" t="e">
        <f ca="1">General!$C$17</f>
        <v>#REF!</v>
      </c>
      <c r="P3" s="46"/>
    </row>
    <row r="4" spans="1:16" ht="18.75" x14ac:dyDescent="0.3">
      <c r="A4" s="354" t="e">
        <f ca="1">CONCATENATE(O3," - On-Site Footprint (Scope 1)")</f>
        <v>#REF!</v>
      </c>
      <c r="B4" s="354"/>
      <c r="C4" s="354"/>
      <c r="D4" s="354"/>
      <c r="E4" s="354"/>
      <c r="F4" s="354"/>
      <c r="G4" s="354"/>
      <c r="H4" s="354"/>
      <c r="I4" s="354"/>
      <c r="J4" s="354"/>
      <c r="K4" s="354"/>
      <c r="L4" s="354"/>
      <c r="M4" s="354"/>
      <c r="N4" s="354"/>
      <c r="O4" s="354"/>
      <c r="P4" s="46"/>
    </row>
    <row r="5" spans="1:16" ht="15.75" thickBot="1" x14ac:dyDescent="0.3">
      <c r="A5" s="189"/>
      <c r="B5" s="46"/>
      <c r="C5" s="46"/>
      <c r="D5" s="46"/>
      <c r="E5" s="46"/>
      <c r="F5" s="46"/>
      <c r="G5" s="46"/>
      <c r="H5" s="46"/>
      <c r="I5" s="46"/>
      <c r="J5" s="46"/>
      <c r="K5" s="46"/>
      <c r="L5" s="46"/>
      <c r="M5" s="46"/>
      <c r="N5" s="46"/>
      <c r="O5" s="46"/>
      <c r="P5" s="46"/>
    </row>
    <row r="6" spans="1:16" ht="15.75" thickBot="1" x14ac:dyDescent="0.3">
      <c r="A6" s="341" t="s">
        <v>4</v>
      </c>
      <c r="B6" s="341" t="s">
        <v>0</v>
      </c>
      <c r="C6" s="341" t="s">
        <v>5</v>
      </c>
      <c r="D6" s="337" t="s">
        <v>6</v>
      </c>
      <c r="E6" s="338"/>
      <c r="F6" s="337" t="s">
        <v>65</v>
      </c>
      <c r="G6" s="338"/>
      <c r="H6" s="337" t="s">
        <v>8</v>
      </c>
      <c r="I6" s="338"/>
      <c r="J6" s="337" t="s">
        <v>9</v>
      </c>
      <c r="K6" s="338"/>
      <c r="L6" s="337" t="s">
        <v>10</v>
      </c>
      <c r="M6" s="338"/>
      <c r="N6" s="337" t="s">
        <v>11</v>
      </c>
      <c r="O6" s="338"/>
      <c r="P6" s="46"/>
    </row>
    <row r="7" spans="1:16" x14ac:dyDescent="0.25">
      <c r="A7" s="342"/>
      <c r="B7" s="342"/>
      <c r="C7" s="342"/>
      <c r="D7" s="48" t="s">
        <v>12</v>
      </c>
      <c r="E7" s="341" t="s">
        <v>13</v>
      </c>
      <c r="F7" s="48" t="s">
        <v>12</v>
      </c>
      <c r="G7" s="341" t="s">
        <v>119</v>
      </c>
      <c r="H7" s="48" t="s">
        <v>12</v>
      </c>
      <c r="I7" s="341" t="s">
        <v>14</v>
      </c>
      <c r="J7" s="48" t="s">
        <v>12</v>
      </c>
      <c r="K7" s="341" t="s">
        <v>14</v>
      </c>
      <c r="L7" s="48" t="s">
        <v>12</v>
      </c>
      <c r="M7" s="341" t="s">
        <v>14</v>
      </c>
      <c r="N7" s="48" t="s">
        <v>12</v>
      </c>
      <c r="O7" s="341" t="s">
        <v>14</v>
      </c>
      <c r="P7" s="46"/>
    </row>
    <row r="8" spans="1:16" ht="15.75" thickBot="1" x14ac:dyDescent="0.3">
      <c r="A8" s="353"/>
      <c r="B8" s="353"/>
      <c r="C8" s="353"/>
      <c r="D8" s="49" t="s">
        <v>15</v>
      </c>
      <c r="E8" s="353"/>
      <c r="F8" s="49" t="s">
        <v>15</v>
      </c>
      <c r="G8" s="353"/>
      <c r="H8" s="49" t="s">
        <v>15</v>
      </c>
      <c r="I8" s="353"/>
      <c r="J8" s="49" t="s">
        <v>15</v>
      </c>
      <c r="K8" s="353"/>
      <c r="L8" s="49" t="s">
        <v>15</v>
      </c>
      <c r="M8" s="353"/>
      <c r="N8" s="49" t="s">
        <v>15</v>
      </c>
      <c r="O8" s="353"/>
      <c r="P8" s="46"/>
    </row>
    <row r="9" spans="1:16" ht="15" customHeight="1" thickBot="1" x14ac:dyDescent="0.3">
      <c r="A9" s="50" t="s">
        <v>98</v>
      </c>
      <c r="B9" s="51"/>
      <c r="C9" s="52"/>
      <c r="D9" s="52"/>
      <c r="E9" s="52"/>
      <c r="F9" s="52"/>
      <c r="G9" s="52"/>
      <c r="H9" s="52"/>
      <c r="I9" s="52"/>
      <c r="J9" s="52"/>
      <c r="K9" s="52"/>
      <c r="L9" s="52"/>
      <c r="M9" s="52"/>
      <c r="N9" s="52"/>
      <c r="O9" s="52"/>
      <c r="P9" s="46"/>
    </row>
    <row r="10" spans="1:16" ht="15" customHeight="1" thickBot="1" x14ac:dyDescent="0.3">
      <c r="A10" s="53" t="s">
        <v>145</v>
      </c>
      <c r="B10" s="51"/>
      <c r="C10" s="52"/>
      <c r="D10" s="52"/>
      <c r="E10" s="52"/>
      <c r="F10" s="52"/>
      <c r="G10" s="52"/>
      <c r="H10" s="52"/>
      <c r="I10" s="52"/>
      <c r="J10" s="52"/>
      <c r="K10" s="52"/>
      <c r="L10" s="52"/>
      <c r="M10" s="52"/>
      <c r="N10" s="52"/>
      <c r="O10" s="52"/>
      <c r="P10" s="46"/>
    </row>
    <row r="11" spans="1:16" ht="15" customHeight="1" thickBot="1" x14ac:dyDescent="0.3">
      <c r="A11" s="54" t="s">
        <v>184</v>
      </c>
      <c r="B11" s="55" t="s">
        <v>16</v>
      </c>
      <c r="C11" s="56" t="str">
        <f ca="1">IFERROR('transfer 3'!T9,"")</f>
        <v/>
      </c>
      <c r="D11" s="52">
        <v>3.4129999999999998</v>
      </c>
      <c r="E11" s="52" t="str">
        <f ca="1">IFERROR(D11*$C11,"")</f>
        <v/>
      </c>
      <c r="F11" s="57"/>
      <c r="G11" s="57"/>
      <c r="H11" s="57"/>
      <c r="I11" s="57"/>
      <c r="J11" s="57"/>
      <c r="K11" s="57"/>
      <c r="L11" s="57"/>
      <c r="M11" s="57"/>
      <c r="N11" s="57"/>
      <c r="O11" s="57"/>
      <c r="P11" s="46"/>
    </row>
    <row r="12" spans="1:16" ht="15" customHeight="1" thickBot="1" x14ac:dyDescent="0.3">
      <c r="A12" s="54" t="s">
        <v>144</v>
      </c>
      <c r="B12" s="55" t="s">
        <v>68</v>
      </c>
      <c r="C12" s="56" t="str">
        <f ca="1">IFERROR('transfer 3'!T10,"")</f>
        <v/>
      </c>
      <c r="D12" s="52">
        <f>'Default Conversions'!D28</f>
        <v>0.10299999999999999</v>
      </c>
      <c r="E12" s="52" t="str">
        <f t="shared" ref="E12:I16" ca="1" si="0">IFERROR(D12*$C12,"")</f>
        <v/>
      </c>
      <c r="F12" s="52">
        <f>'Default Conversions'!F28</f>
        <v>13.1</v>
      </c>
      <c r="G12" s="52" t="str">
        <f t="shared" ca="1" si="0"/>
        <v/>
      </c>
      <c r="H12" s="52">
        <f>'Default Conversions'!H28</f>
        <v>0.01</v>
      </c>
      <c r="I12" s="52" t="str">
        <f t="shared" ref="I12" ca="1" si="1">IFERROR(H12*$C12,"")</f>
        <v/>
      </c>
      <c r="J12" s="52">
        <f>'Default Conversions'!J28</f>
        <v>6.2999999999999998E-6</v>
      </c>
      <c r="K12" s="52" t="str">
        <f t="shared" ref="K12:K16" ca="1" si="2">IFERROR(J12*$C12,"")</f>
        <v/>
      </c>
      <c r="L12" s="52">
        <f>'Default Conversions'!L28</f>
        <v>7.6000000000000004E-4</v>
      </c>
      <c r="M12" s="52" t="str">
        <f t="shared" ref="M12:M16" ca="1" si="3">IFERROR(L12*$C12,"")</f>
        <v/>
      </c>
      <c r="N12" s="52">
        <f>'Default Conversions'!N28</f>
        <v>8.3999999999999992E-6</v>
      </c>
      <c r="O12" s="52" t="str">
        <f t="shared" ref="O12:O16" ca="1" si="4">IFERROR(N12*$C12,"")</f>
        <v/>
      </c>
      <c r="P12" s="46"/>
    </row>
    <row r="13" spans="1:16" ht="15" customHeight="1" thickBot="1" x14ac:dyDescent="0.3">
      <c r="A13" s="54" t="s">
        <v>146</v>
      </c>
      <c r="B13" s="55" t="s">
        <v>17</v>
      </c>
      <c r="C13" s="56" t="str">
        <f ca="1">IFERROR('transfer 3'!T11,"")</f>
        <v/>
      </c>
      <c r="D13" s="52">
        <f>'Default Conversions'!D10</f>
        <v>0.127</v>
      </c>
      <c r="E13" s="52" t="str">
        <f t="shared" ca="1" si="0"/>
        <v/>
      </c>
      <c r="F13" s="52">
        <f>'Default Conversions'!F10</f>
        <v>22.3</v>
      </c>
      <c r="G13" s="52" t="str">
        <f t="shared" ca="1" si="0"/>
        <v/>
      </c>
      <c r="H13" s="52">
        <f>'Default Conversions'!H10</f>
        <v>0.2</v>
      </c>
      <c r="I13" s="52" t="str">
        <f t="shared" ca="1" si="0"/>
        <v/>
      </c>
      <c r="J13" s="52">
        <f>'Default Conversions'!J10</f>
        <v>0</v>
      </c>
      <c r="K13" s="52" t="str">
        <f t="shared" ca="1" si="2"/>
        <v/>
      </c>
      <c r="L13" s="52">
        <f>'Default Conversions'!L10</f>
        <v>9.8999999999999999E-4</v>
      </c>
      <c r="M13" s="52" t="str">
        <f t="shared" ca="1" si="3"/>
        <v/>
      </c>
      <c r="N13" s="52" t="str">
        <f>'Default Conversions'!N10</f>
        <v>NP</v>
      </c>
      <c r="O13" s="52" t="str">
        <f t="shared" ca="1" si="4"/>
        <v/>
      </c>
      <c r="P13" s="46"/>
    </row>
    <row r="14" spans="1:16" ht="15" customHeight="1" thickBot="1" x14ac:dyDescent="0.3">
      <c r="A14" s="54" t="s">
        <v>296</v>
      </c>
      <c r="B14" s="55" t="s">
        <v>17</v>
      </c>
      <c r="C14" s="56" t="str">
        <f ca="1">IFERROR('transfer 3'!T12,"")</f>
        <v/>
      </c>
      <c r="D14" s="52">
        <f>'Default Conversions'!D10</f>
        <v>0.127</v>
      </c>
      <c r="E14" s="52" t="str">
        <f t="shared" ca="1" si="0"/>
        <v/>
      </c>
      <c r="F14" s="52" t="str">
        <f ca="1">IFERROR(IF(ISNA('Transfer 1'!F7),'Default Conversions'!F10,'Transfer 1'!F7),"")</f>
        <v/>
      </c>
      <c r="G14" s="52" t="str">
        <f t="shared" ca="1" si="0"/>
        <v/>
      </c>
      <c r="H14" s="52" t="str">
        <f ca="1">IFERROR(IF(ISNA('Transfer 1'!H7),'Default Conversions'!H10,'Transfer 1'!H7),"")</f>
        <v/>
      </c>
      <c r="I14" s="52" t="str">
        <f t="shared" ca="1" si="0"/>
        <v/>
      </c>
      <c r="J14" s="52" t="str">
        <f ca="1">IFERROR(IF(ISNA('Transfer 1'!J7),'Default Conversions'!J10,'Transfer 1'!J7),"")</f>
        <v/>
      </c>
      <c r="K14" s="52" t="str">
        <f t="shared" ca="1" si="2"/>
        <v/>
      </c>
      <c r="L14" s="52" t="str">
        <f ca="1">IFERROR(IF(ISNA('Transfer 1'!L7),'Default Conversions'!L10,'Transfer 1'!L7),"")</f>
        <v/>
      </c>
      <c r="M14" s="52" t="str">
        <f t="shared" ca="1" si="3"/>
        <v/>
      </c>
      <c r="N14" s="52" t="str">
        <f ca="1">IFERROR(IF(ISNA('Transfer 1'!N7),'Default Conversions'!N10,'Transfer 1'!N7),"")</f>
        <v/>
      </c>
      <c r="O14" s="52" t="str">
        <f t="shared" ca="1" si="4"/>
        <v/>
      </c>
      <c r="P14" s="46"/>
    </row>
    <row r="15" spans="1:16" ht="15" customHeight="1" thickBot="1" x14ac:dyDescent="0.3">
      <c r="A15" s="54" t="str">
        <f ca="1">IFERROR('transfer 3'!Q13,"Other on-site renewable energy use #1")</f>
        <v>Other on-site renewable energy use #1</v>
      </c>
      <c r="B15" s="55" t="str">
        <f ca="1">IFERROR('transfer 3'!R12,"TBD")</f>
        <v>TBD</v>
      </c>
      <c r="C15" s="56" t="str">
        <f ca="1">IFERROR('transfer 3'!T13,"")</f>
        <v/>
      </c>
      <c r="D15" s="52" t="str">
        <f ca="1">IFERROR('Transfer 1'!D56,"")</f>
        <v/>
      </c>
      <c r="E15" s="52" t="str">
        <f t="shared" ca="1" si="0"/>
        <v/>
      </c>
      <c r="F15" s="52" t="str">
        <f ca="1">IFERROR('Transfer 1'!F56,"")</f>
        <v/>
      </c>
      <c r="G15" s="52" t="str">
        <f t="shared" ca="1" si="0"/>
        <v/>
      </c>
      <c r="H15" s="52" t="str">
        <f ca="1">IFERROR('Transfer 1'!H56,"")</f>
        <v/>
      </c>
      <c r="I15" s="52" t="str">
        <f t="shared" ca="1" si="0"/>
        <v/>
      </c>
      <c r="J15" s="52" t="str">
        <f ca="1">IFERROR('Transfer 1'!J56,"")</f>
        <v/>
      </c>
      <c r="K15" s="52" t="str">
        <f t="shared" ca="1" si="2"/>
        <v/>
      </c>
      <c r="L15" s="52" t="str">
        <f ca="1">IFERROR('Transfer 1'!L56,"")</f>
        <v/>
      </c>
      <c r="M15" s="52" t="str">
        <f t="shared" ca="1" si="3"/>
        <v/>
      </c>
      <c r="N15" s="52" t="str">
        <f ca="1">IFERROR('Transfer 1'!N56,"")</f>
        <v/>
      </c>
      <c r="O15" s="52" t="str">
        <f t="shared" ca="1" si="4"/>
        <v/>
      </c>
      <c r="P15" s="46"/>
    </row>
    <row r="16" spans="1:16" ht="15" customHeight="1" thickBot="1" x14ac:dyDescent="0.3">
      <c r="A16" s="54" t="str">
        <f ca="1">IFERROR('transfer 3'!Q14,"Other on-site renewable energy use #2")</f>
        <v>Other on-site renewable energy use #2</v>
      </c>
      <c r="B16" s="55" t="str">
        <f ca="1">IFERROR('transfer 3'!R13,"TBD")</f>
        <v>TBD</v>
      </c>
      <c r="C16" s="56" t="str">
        <f ca="1">IFERROR('transfer 3'!T14,"")</f>
        <v/>
      </c>
      <c r="D16" s="52" t="str">
        <f ca="1">IFERROR('Transfer 1'!D57,"")</f>
        <v/>
      </c>
      <c r="E16" s="52" t="str">
        <f t="shared" ca="1" si="0"/>
        <v/>
      </c>
      <c r="F16" s="52" t="str">
        <f ca="1">IFERROR('Transfer 1'!F57,"")</f>
        <v/>
      </c>
      <c r="G16" s="52" t="str">
        <f t="shared" ca="1" si="0"/>
        <v/>
      </c>
      <c r="H16" s="52" t="str">
        <f ca="1">IFERROR('Transfer 1'!H57,"")</f>
        <v/>
      </c>
      <c r="I16" s="52" t="str">
        <f t="shared" ca="1" si="0"/>
        <v/>
      </c>
      <c r="J16" s="52" t="str">
        <f ca="1">IFERROR('Transfer 1'!J57,"")</f>
        <v/>
      </c>
      <c r="K16" s="52" t="str">
        <f t="shared" ca="1" si="2"/>
        <v/>
      </c>
      <c r="L16" s="52" t="str">
        <f ca="1">IFERROR('Transfer 1'!L57,"")</f>
        <v/>
      </c>
      <c r="M16" s="52" t="str">
        <f t="shared" ca="1" si="3"/>
        <v/>
      </c>
      <c r="N16" s="52" t="str">
        <f ca="1">IFERROR('Transfer 1'!N57,"")</f>
        <v/>
      </c>
      <c r="O16" s="52" t="str">
        <f t="shared" ca="1" si="4"/>
        <v/>
      </c>
      <c r="P16" s="46"/>
    </row>
    <row r="17" spans="1:16" ht="15" customHeight="1" thickBot="1" x14ac:dyDescent="0.3">
      <c r="A17" s="124" t="s">
        <v>147</v>
      </c>
      <c r="B17" s="120"/>
      <c r="C17" s="121"/>
      <c r="D17" s="121"/>
      <c r="E17" s="122">
        <f ca="1">SUM(E11:E16)</f>
        <v>0</v>
      </c>
      <c r="F17" s="123"/>
      <c r="G17" s="122">
        <f ca="1">SUM(G12:G16)</f>
        <v>0</v>
      </c>
      <c r="H17" s="123"/>
      <c r="I17" s="122">
        <f ca="1">SUM(I12:I16)</f>
        <v>0</v>
      </c>
      <c r="J17" s="123"/>
      <c r="K17" s="122">
        <f ca="1">SUM(K12:K16)</f>
        <v>0</v>
      </c>
      <c r="L17" s="123"/>
      <c r="M17" s="122">
        <f ca="1">SUM(M12:M16)</f>
        <v>0</v>
      </c>
      <c r="N17" s="123"/>
      <c r="O17" s="122">
        <f ca="1">SUM(O12:O16)</f>
        <v>0</v>
      </c>
      <c r="P17" s="46"/>
    </row>
    <row r="18" spans="1:16" ht="30" customHeight="1" thickBot="1" x14ac:dyDescent="0.3">
      <c r="A18" s="343" t="s">
        <v>141</v>
      </c>
      <c r="B18" s="344"/>
      <c r="C18" s="344"/>
      <c r="D18" s="344"/>
      <c r="E18" s="344"/>
      <c r="F18" s="344"/>
      <c r="G18" s="344"/>
      <c r="H18" s="344"/>
      <c r="I18" s="344"/>
      <c r="J18" s="344"/>
      <c r="K18" s="344"/>
      <c r="L18" s="344"/>
      <c r="M18" s="344"/>
      <c r="N18" s="344"/>
      <c r="O18" s="345"/>
      <c r="P18" s="46"/>
    </row>
    <row r="19" spans="1:16" ht="15" customHeight="1" thickBot="1" x14ac:dyDescent="0.3">
      <c r="A19" s="53" t="s">
        <v>148</v>
      </c>
      <c r="B19" s="55"/>
      <c r="C19" s="52"/>
      <c r="D19" s="52"/>
      <c r="E19" s="52"/>
      <c r="F19" s="52"/>
      <c r="G19" s="52"/>
      <c r="H19" s="52"/>
      <c r="I19" s="52"/>
      <c r="J19" s="52"/>
      <c r="K19" s="52"/>
      <c r="L19" s="52"/>
      <c r="M19" s="52"/>
      <c r="N19" s="52"/>
      <c r="O19" s="52"/>
      <c r="P19" s="46"/>
    </row>
    <row r="20" spans="1:16" ht="15" customHeight="1" thickBot="1" x14ac:dyDescent="0.3">
      <c r="A20" s="54" t="s">
        <v>324</v>
      </c>
      <c r="B20" s="55" t="s">
        <v>16</v>
      </c>
      <c r="C20" s="56" t="str">
        <f ca="1">IFERROR('transfer 3'!T17,"")</f>
        <v/>
      </c>
      <c r="D20" s="52">
        <v>3.4129999999999998</v>
      </c>
      <c r="E20" s="52" t="str">
        <f ca="1">IFERROR(D20*$C20,"")</f>
        <v/>
      </c>
      <c r="F20" s="59"/>
      <c r="G20" s="59"/>
      <c r="H20" s="59"/>
      <c r="I20" s="59"/>
      <c r="J20" s="59"/>
      <c r="K20" s="59"/>
      <c r="L20" s="59"/>
      <c r="M20" s="59"/>
      <c r="N20" s="59"/>
      <c r="O20" s="59"/>
      <c r="P20" s="46"/>
    </row>
    <row r="21" spans="1:16" ht="15" customHeight="1" thickBot="1" x14ac:dyDescent="0.3">
      <c r="A21" s="54" t="s">
        <v>297</v>
      </c>
      <c r="B21" s="55" t="s">
        <v>308</v>
      </c>
      <c r="C21" s="56" t="str">
        <f ca="1">IFERROR('transfer 3'!T18,"")</f>
        <v/>
      </c>
      <c r="D21" s="52">
        <f>'Default Conversions'!D11</f>
        <v>0.13900000000000001</v>
      </c>
      <c r="E21" s="52" t="str">
        <f t="shared" ref="E21:G34" ca="1" si="5">IFERROR(D21*$C21,"")</f>
        <v/>
      </c>
      <c r="F21" s="52" t="str">
        <f ca="1">IFERROR(IF(ISNA('Transfer 1'!F8),'Default Conversions'!F11,'Transfer 1'!F8),"")</f>
        <v/>
      </c>
      <c r="G21" s="52" t="str">
        <f t="shared" ref="G21:G29" ca="1" si="6">IFERROR(F21*$C21,"")</f>
        <v/>
      </c>
      <c r="H21" s="52" t="str">
        <f ca="1">IFERROR(IF(ISNA('Transfer 1'!H8),'Default Conversions'!H11,'Transfer 1'!H8),"")</f>
        <v/>
      </c>
      <c r="I21" s="52" t="str">
        <f t="shared" ref="I21:I34" ca="1" si="7">IFERROR(H21*$C21,"")</f>
        <v/>
      </c>
      <c r="J21" s="52" t="str">
        <f ca="1">IFERROR(IF(ISNA('Transfer 1'!J8),'Default Conversions'!J11,'Transfer 1'!J8),"")</f>
        <v/>
      </c>
      <c r="K21" s="52" t="str">
        <f t="shared" ref="K21:K34" ca="1" si="8">IFERROR(J21*$C21,"")</f>
        <v/>
      </c>
      <c r="L21" s="52" t="str">
        <f ca="1">IFERROR(IF(ISNA('Transfer 1'!L8),'Default Conversions'!L11,'Transfer 1'!L8),"")</f>
        <v/>
      </c>
      <c r="M21" s="52" t="str">
        <f t="shared" ref="M21:M34" ca="1" si="9">IFERROR(L21*$C21,"")</f>
        <v/>
      </c>
      <c r="N21" s="52" t="str">
        <f ca="1">IFERROR(IF(ISNA('Transfer 1'!N8),'Default Conversions'!N11,'Transfer 1'!N8),"")</f>
        <v/>
      </c>
      <c r="O21" s="52" t="str">
        <f t="shared" ref="O21:O34" ca="1" si="10">IFERROR(N21*$C21,"")</f>
        <v/>
      </c>
      <c r="P21" s="46"/>
    </row>
    <row r="22" spans="1:16" ht="15" customHeight="1" thickBot="1" x14ac:dyDescent="0.3">
      <c r="A22" s="54" t="s">
        <v>298</v>
      </c>
      <c r="B22" s="55" t="s">
        <v>308</v>
      </c>
      <c r="C22" s="56" t="str">
        <f ca="1">IFERROR('transfer 3'!T19,"")</f>
        <v/>
      </c>
      <c r="D22" s="52">
        <f>'Default Conversions'!D12</f>
        <v>0.13900000000000001</v>
      </c>
      <c r="E22" s="52" t="str">
        <f t="shared" ca="1" si="5"/>
        <v/>
      </c>
      <c r="F22" s="52">
        <f>'Default Conversions'!F12</f>
        <v>22.21</v>
      </c>
      <c r="G22" s="52" t="str">
        <f t="shared" ca="1" si="6"/>
        <v/>
      </c>
      <c r="H22" s="52">
        <f>'Default Conversions'!H12</f>
        <v>0.1565</v>
      </c>
      <c r="I22" s="52" t="str">
        <f t="shared" ca="1" si="7"/>
        <v/>
      </c>
      <c r="J22" s="52">
        <f>'Default Conversions'!J12</f>
        <v>1.45E-4</v>
      </c>
      <c r="K22" s="52" t="str">
        <f t="shared" ca="1" si="8"/>
        <v/>
      </c>
      <c r="L22" s="52">
        <f>'Default Conversions'!L12</f>
        <v>1.4499999999999999E-2</v>
      </c>
      <c r="M22" s="52" t="str">
        <f t="shared" ca="1" si="9"/>
        <v/>
      </c>
      <c r="N22" s="52">
        <f>'Default Conversions'!N12</f>
        <v>4.0000000000000003E-5</v>
      </c>
      <c r="O22" s="52" t="str">
        <f t="shared" ca="1" si="10"/>
        <v/>
      </c>
      <c r="P22" s="46"/>
    </row>
    <row r="23" spans="1:16" ht="15" customHeight="1" thickBot="1" x14ac:dyDescent="0.3">
      <c r="A23" s="54" t="s">
        <v>299</v>
      </c>
      <c r="B23" s="55" t="s">
        <v>308</v>
      </c>
      <c r="C23" s="56" t="str">
        <f ca="1">IFERROR('transfer 3'!T20,"")</f>
        <v/>
      </c>
      <c r="D23" s="52">
        <f>'Default Conversions'!D13</f>
        <v>0.13900000000000001</v>
      </c>
      <c r="E23" s="52" t="str">
        <f t="shared" ca="1" si="5"/>
        <v/>
      </c>
      <c r="F23" s="52">
        <f>'Default Conversions'!F13</f>
        <v>22.24</v>
      </c>
      <c r="G23" s="52" t="str">
        <f t="shared" ca="1" si="6"/>
        <v/>
      </c>
      <c r="H23" s="52">
        <f>'Default Conversions'!H13</f>
        <v>0.10100000000000001</v>
      </c>
      <c r="I23" s="52" t="str">
        <f t="shared" ca="1" si="7"/>
        <v/>
      </c>
      <c r="J23" s="52">
        <f>'Default Conversions'!J13</f>
        <v>1.2999999999999999E-4</v>
      </c>
      <c r="K23" s="52" t="str">
        <f t="shared" ca="1" si="8"/>
        <v/>
      </c>
      <c r="L23" s="52">
        <f>'Default Conversions'!L13</f>
        <v>8.9999999999999993E-3</v>
      </c>
      <c r="M23" s="52" t="str">
        <f t="shared" ca="1" si="9"/>
        <v/>
      </c>
      <c r="N23" s="52">
        <f>'Default Conversions'!N13</f>
        <v>4.0000000000000003E-5</v>
      </c>
      <c r="O23" s="52" t="str">
        <f t="shared" ca="1" si="10"/>
        <v/>
      </c>
      <c r="P23" s="46"/>
    </row>
    <row r="24" spans="1:16" ht="15" customHeight="1" thickBot="1" x14ac:dyDescent="0.3">
      <c r="A24" s="54" t="s">
        <v>300</v>
      </c>
      <c r="B24" s="55" t="s">
        <v>308</v>
      </c>
      <c r="C24" s="56" t="str">
        <f ca="1">IFERROR('transfer 3'!T21,"")</f>
        <v/>
      </c>
      <c r="D24" s="52">
        <f>'Default Conversions'!D14</f>
        <v>0.13900000000000001</v>
      </c>
      <c r="E24" s="52" t="str">
        <f t="shared" ca="1" si="5"/>
        <v/>
      </c>
      <c r="F24" s="52">
        <f>'Default Conversions'!F14</f>
        <v>22.24</v>
      </c>
      <c r="G24" s="52" t="str">
        <f t="shared" ca="1" si="6"/>
        <v/>
      </c>
      <c r="H24" s="52">
        <f>'Default Conversions'!H14</f>
        <v>0.14899999999999999</v>
      </c>
      <c r="I24" s="52" t="str">
        <f t="shared" ca="1" si="7"/>
        <v/>
      </c>
      <c r="J24" s="52">
        <f>'Default Conversions'!J14</f>
        <v>1.2999999999999999E-4</v>
      </c>
      <c r="K24" s="52" t="str">
        <f t="shared" ca="1" si="8"/>
        <v/>
      </c>
      <c r="L24" s="52">
        <f>'Default Conversions'!L14</f>
        <v>6.0000000000000001E-3</v>
      </c>
      <c r="M24" s="52" t="str">
        <f t="shared" ca="1" si="9"/>
        <v/>
      </c>
      <c r="N24" s="52">
        <f>'Default Conversions'!N14</f>
        <v>4.0000000000000003E-5</v>
      </c>
      <c r="O24" s="52" t="str">
        <f t="shared" ca="1" si="10"/>
        <v/>
      </c>
      <c r="P24" s="46"/>
    </row>
    <row r="25" spans="1:16" ht="15" customHeight="1" thickBot="1" x14ac:dyDescent="0.3">
      <c r="A25" s="54" t="s">
        <v>301</v>
      </c>
      <c r="B25" s="55" t="s">
        <v>308</v>
      </c>
      <c r="C25" s="56" t="str">
        <f ca="1">IFERROR('transfer 3'!T22,"")</f>
        <v/>
      </c>
      <c r="D25" s="52">
        <f>'Default Conversions'!D20</f>
        <v>0.124</v>
      </c>
      <c r="E25" s="52" t="str">
        <f t="shared" ca="1" si="5"/>
        <v/>
      </c>
      <c r="F25" s="52" t="str">
        <f ca="1">IFERROR(IF(ISNA('Transfer 1'!F9),'Default Conversions'!F20,'Transfer 1'!F9),"")</f>
        <v/>
      </c>
      <c r="G25" s="52" t="str">
        <f t="shared" ca="1" si="6"/>
        <v/>
      </c>
      <c r="H25" s="52" t="str">
        <f ca="1">IFERROR(IF(ISNA('Transfer 1'!H9),'Default Conversions'!H20,'Transfer 1'!H9),"")</f>
        <v/>
      </c>
      <c r="I25" s="52" t="str">
        <f t="shared" ca="1" si="7"/>
        <v/>
      </c>
      <c r="J25" s="52" t="str">
        <f ca="1">IFERROR(IF(ISNA('Transfer 1'!J9),'Default Conversions'!J20,'Transfer 1'!J9),"")</f>
        <v/>
      </c>
      <c r="K25" s="52" t="str">
        <f t="shared" ca="1" si="8"/>
        <v/>
      </c>
      <c r="L25" s="52" t="str">
        <f ca="1">IFERROR(IF(ISNA('Transfer 1'!L9),'Default Conversions'!L20,'Transfer 1'!L9),"")</f>
        <v/>
      </c>
      <c r="M25" s="52" t="str">
        <f t="shared" ca="1" si="9"/>
        <v/>
      </c>
      <c r="N25" s="52" t="str">
        <f ca="1">IFERROR(IF(ISNA('Transfer 1'!N9),'Default Conversions'!N20,'Transfer 1'!N9),"")</f>
        <v/>
      </c>
      <c r="O25" s="52" t="str">
        <f t="shared" ca="1" si="10"/>
        <v/>
      </c>
      <c r="P25" s="46"/>
    </row>
    <row r="26" spans="1:16" ht="15" customHeight="1" thickBot="1" x14ac:dyDescent="0.3">
      <c r="A26" s="54" t="s">
        <v>302</v>
      </c>
      <c r="B26" s="55" t="s">
        <v>308</v>
      </c>
      <c r="C26" s="56" t="str">
        <f ca="1">IFERROR('transfer 3'!T23,"")</f>
        <v/>
      </c>
      <c r="D26" s="52">
        <f>'Default Conversions'!D21</f>
        <v>0.124</v>
      </c>
      <c r="E26" s="52" t="str">
        <f t="shared" ca="1" si="5"/>
        <v/>
      </c>
      <c r="F26" s="52">
        <f>'Default Conversions'!F21</f>
        <v>17.48</v>
      </c>
      <c r="G26" s="52" t="str">
        <f t="shared" ca="1" si="6"/>
        <v/>
      </c>
      <c r="H26" s="52">
        <f>'Default Conversions'!H21</f>
        <v>3.6999999999999998E-2</v>
      </c>
      <c r="I26" s="52" t="str">
        <f t="shared" ca="1" si="7"/>
        <v/>
      </c>
      <c r="J26" s="52">
        <f>'Default Conversions'!J21</f>
        <v>2.5000000000000001E-4</v>
      </c>
      <c r="K26" s="52" t="str">
        <f t="shared" ca="1" si="8"/>
        <v/>
      </c>
      <c r="L26" s="52">
        <f>'Default Conversions'!L21</f>
        <v>0.16500000000000001</v>
      </c>
      <c r="M26" s="52" t="str">
        <f t="shared" ca="1" si="9"/>
        <v/>
      </c>
      <c r="N26" s="52">
        <f>'Default Conversions'!N21</f>
        <v>8.0000000000000007E-5</v>
      </c>
      <c r="O26" s="52" t="str">
        <f t="shared" ca="1" si="10"/>
        <v/>
      </c>
      <c r="P26" s="46"/>
    </row>
    <row r="27" spans="1:16" ht="15" customHeight="1" thickBot="1" x14ac:dyDescent="0.3">
      <c r="A27" s="54" t="s">
        <v>303</v>
      </c>
      <c r="B27" s="55" t="s">
        <v>308</v>
      </c>
      <c r="C27" s="56" t="str">
        <f ca="1">IFERROR('transfer 3'!T24,"")</f>
        <v/>
      </c>
      <c r="D27" s="52">
        <f>'Default Conversions'!D22</f>
        <v>0.124</v>
      </c>
      <c r="E27" s="52" t="str">
        <f t="shared" ca="1" si="5"/>
        <v/>
      </c>
      <c r="F27" s="52">
        <f>'Default Conversions'!F22</f>
        <v>19.93</v>
      </c>
      <c r="G27" s="52" t="str">
        <f t="shared" ca="1" si="6"/>
        <v/>
      </c>
      <c r="H27" s="52">
        <f>'Default Conversions'!H22</f>
        <v>3.2000000000000001E-2</v>
      </c>
      <c r="I27" s="52" t="str">
        <f t="shared" ca="1" si="7"/>
        <v/>
      </c>
      <c r="J27" s="52">
        <f>'Default Conversions'!J22</f>
        <v>2.9E-4</v>
      </c>
      <c r="K27" s="52" t="str">
        <f t="shared" ca="1" si="8"/>
        <v/>
      </c>
      <c r="L27" s="52">
        <f>'Default Conversions'!L22</f>
        <v>2E-3</v>
      </c>
      <c r="M27" s="52" t="str">
        <f t="shared" ca="1" si="9"/>
        <v/>
      </c>
      <c r="N27" s="52">
        <f>'Default Conversions'!N22</f>
        <v>9.0000000000000006E-5</v>
      </c>
      <c r="O27" s="52" t="str">
        <f t="shared" ca="1" si="10"/>
        <v/>
      </c>
      <c r="P27" s="46"/>
    </row>
    <row r="28" spans="1:16" ht="15" customHeight="1" thickBot="1" x14ac:dyDescent="0.3">
      <c r="A28" s="54" t="s">
        <v>149</v>
      </c>
      <c r="B28" s="55" t="s">
        <v>24</v>
      </c>
      <c r="C28" s="56" t="str">
        <f ca="1">IFERROR('transfer 3'!T25,"")</f>
        <v/>
      </c>
      <c r="D28" s="52">
        <f>'Default Conversions'!D26</f>
        <v>0.10299999999999999</v>
      </c>
      <c r="E28" s="52" t="str">
        <f t="shared" ca="1" si="5"/>
        <v/>
      </c>
      <c r="F28" s="52" t="str">
        <f ca="1">IFERROR(IF(ISNA('Transfer 1'!F12),'Default Conversions'!F26,'Transfer 1'!F12),"")</f>
        <v/>
      </c>
      <c r="G28" s="52" t="str">
        <f t="shared" ca="1" si="6"/>
        <v/>
      </c>
      <c r="H28" s="52" t="str">
        <f ca="1">IFERROR(IF(ISNA('Transfer 1'!H12),'Default Conversions'!H26,'Transfer 1'!H12),"")</f>
        <v/>
      </c>
      <c r="I28" s="52" t="str">
        <f t="shared" ca="1" si="7"/>
        <v/>
      </c>
      <c r="J28" s="52" t="str">
        <f ca="1">IFERROR(IF(ISNA('Transfer 1'!J12),'Default Conversions'!J26,'Transfer 1'!J12),"")</f>
        <v/>
      </c>
      <c r="K28" s="52" t="str">
        <f t="shared" ca="1" si="8"/>
        <v/>
      </c>
      <c r="L28" s="52" t="str">
        <f ca="1">IFERROR(IF(ISNA('Transfer 1'!L12),'Default Conversions'!L26,'Transfer 1'!L12),"")</f>
        <v/>
      </c>
      <c r="M28" s="52" t="str">
        <f t="shared" ca="1" si="9"/>
        <v/>
      </c>
      <c r="N28" s="52" t="str">
        <f ca="1">IFERROR(IF(ISNA('Transfer 1'!N12),'Default Conversions'!N26,'Transfer 1'!N12),"")</f>
        <v/>
      </c>
      <c r="O28" s="52" t="str">
        <f t="shared" ca="1" si="10"/>
        <v/>
      </c>
      <c r="P28" s="46"/>
    </row>
    <row r="29" spans="1:16" ht="15" customHeight="1" thickBot="1" x14ac:dyDescent="0.3">
      <c r="A29" s="54" t="s">
        <v>304</v>
      </c>
      <c r="B29" s="55" t="s">
        <v>24</v>
      </c>
      <c r="C29" s="56" t="str">
        <f ca="1">IFERROR('transfer 3'!T26,"")</f>
        <v/>
      </c>
      <c r="D29" s="52" t="str">
        <f>'Default Conversions'!D27</f>
        <v>NP</v>
      </c>
      <c r="E29" s="52" t="str">
        <f t="shared" ca="1" si="5"/>
        <v/>
      </c>
      <c r="F29" s="52" t="str">
        <f ca="1">IFERROR(IF(ISNA('Transfer 1'!F10),'Default Conversions'!F27,'Transfer 1'!F10),"")</f>
        <v/>
      </c>
      <c r="G29" s="52" t="str">
        <f t="shared" ca="1" si="6"/>
        <v/>
      </c>
      <c r="H29" s="52" t="str">
        <f ca="1">IFERROR(IF(ISNA('Transfer 1'!H10),'Default Conversions'!H27,'Transfer 1'!H10),"")</f>
        <v/>
      </c>
      <c r="I29" s="52" t="str">
        <f t="shared" ca="1" si="7"/>
        <v/>
      </c>
      <c r="J29" s="52" t="str">
        <f ca="1">IFERROR(IF(ISNA('Transfer 1'!J10),'Default Conversions'!J27,'Transfer 1'!J10),"")</f>
        <v/>
      </c>
      <c r="K29" s="52" t="str">
        <f t="shared" ca="1" si="8"/>
        <v/>
      </c>
      <c r="L29" s="52" t="str">
        <f ca="1">IFERROR(IF(ISNA('Transfer 1'!L10),'Default Conversions'!L27,'Transfer 1'!L10),"")</f>
        <v/>
      </c>
      <c r="M29" s="52" t="str">
        <f t="shared" ca="1" si="9"/>
        <v/>
      </c>
      <c r="N29" s="52" t="str">
        <f ca="1">IFERROR(IF(ISNA('Transfer 1'!N10),'Default Conversions'!N27,'Transfer 1'!N10),"")</f>
        <v/>
      </c>
      <c r="O29" s="52" t="str">
        <f t="shared" ca="1" si="10"/>
        <v/>
      </c>
      <c r="P29" s="46"/>
    </row>
    <row r="30" spans="1:16" ht="15" customHeight="1" thickBot="1" x14ac:dyDescent="0.3">
      <c r="A30" s="54" t="s">
        <v>305</v>
      </c>
      <c r="B30" s="55" t="s">
        <v>24</v>
      </c>
      <c r="C30" s="56" t="str">
        <f ca="1">IFERROR('transfer 3'!T27,"")</f>
        <v/>
      </c>
      <c r="D30" s="52" t="str">
        <f>'Default Conversions'!D27</f>
        <v>NP</v>
      </c>
      <c r="E30" s="52" t="str">
        <f t="shared" ca="1" si="5"/>
        <v/>
      </c>
      <c r="F30" s="52">
        <f>'Default Conversions'!F27</f>
        <v>1957.835</v>
      </c>
      <c r="G30" s="52" t="str">
        <f t="shared" ca="1" si="5"/>
        <v/>
      </c>
      <c r="H30" s="52">
        <f>'Default Conversions'!H27</f>
        <v>16.032499999999999</v>
      </c>
      <c r="I30" s="52" t="str">
        <f t="shared" ca="1" si="7"/>
        <v/>
      </c>
      <c r="J30" s="52">
        <f>'Default Conversions'!J27</f>
        <v>2.3045E-2</v>
      </c>
      <c r="K30" s="52" t="str">
        <f t="shared" ca="1" si="8"/>
        <v/>
      </c>
      <c r="L30" s="52">
        <f>'Default Conversions'!L27</f>
        <v>0.27750000000000002</v>
      </c>
      <c r="M30" s="52" t="str">
        <f t="shared" ca="1" si="9"/>
        <v/>
      </c>
      <c r="N30" s="52">
        <f>'Default Conversions'!N27</f>
        <v>0</v>
      </c>
      <c r="O30" s="52" t="str">
        <f t="shared" ca="1" si="10"/>
        <v/>
      </c>
      <c r="P30" s="46"/>
    </row>
    <row r="31" spans="1:16" ht="15" customHeight="1" thickBot="1" x14ac:dyDescent="0.3">
      <c r="A31" s="54" t="s">
        <v>306</v>
      </c>
      <c r="B31" s="55" t="s">
        <v>17</v>
      </c>
      <c r="C31" s="56" t="str">
        <f ca="1">IFERROR('transfer 3'!T28,"")</f>
        <v/>
      </c>
      <c r="D31" s="52" t="str">
        <f>'Default Conversions'!D25</f>
        <v>NP</v>
      </c>
      <c r="E31" s="52" t="str">
        <f t="shared" ca="1" si="5"/>
        <v/>
      </c>
      <c r="F31" s="52" t="str">
        <f ca="1">IFERROR(IF(ISNA('Transfer 1'!F11),'Default Conversions'!F25,'Transfer 1'!F11),"")</f>
        <v/>
      </c>
      <c r="G31" s="52" t="str">
        <f t="shared" ca="1" si="5"/>
        <v/>
      </c>
      <c r="H31" s="52" t="str">
        <f ca="1">IFERROR(IF(ISNA('Transfer 1'!H11),'Default Conversions'!H25,'Transfer 1'!H11),"")</f>
        <v/>
      </c>
      <c r="I31" s="52" t="str">
        <f t="shared" ca="1" si="7"/>
        <v/>
      </c>
      <c r="J31" s="52" t="str">
        <f ca="1">IFERROR(IF(ISNA('Transfer 1'!J11),'Default Conversions'!J25,'Transfer 1'!J11),"")</f>
        <v/>
      </c>
      <c r="K31" s="52" t="str">
        <f t="shared" ca="1" si="8"/>
        <v/>
      </c>
      <c r="L31" s="52" t="str">
        <f ca="1">IFERROR(IF(ISNA('Transfer 1'!L11),'Default Conversions'!L25,'Transfer 1'!L11),"")</f>
        <v/>
      </c>
      <c r="M31" s="52" t="str">
        <f t="shared" ca="1" si="9"/>
        <v/>
      </c>
      <c r="N31" s="52" t="str">
        <f ca="1">IFERROR(IF(ISNA('Transfer 1'!N11),'Default Conversions'!N25,'Transfer 1'!N11),"")</f>
        <v/>
      </c>
      <c r="O31" s="52" t="str">
        <f t="shared" ca="1" si="10"/>
        <v/>
      </c>
      <c r="P31" s="46"/>
    </row>
    <row r="32" spans="1:16" ht="15" customHeight="1" thickBot="1" x14ac:dyDescent="0.3">
      <c r="A32" s="54" t="s">
        <v>307</v>
      </c>
      <c r="B32" s="55" t="s">
        <v>17</v>
      </c>
      <c r="C32" s="56" t="str">
        <f ca="1">IFERROR('transfer 3'!T29,"")</f>
        <v/>
      </c>
      <c r="D32" s="52" t="str">
        <f>'Default Conversions'!D25</f>
        <v>NP</v>
      </c>
      <c r="E32" s="52" t="str">
        <f t="shared" ca="1" si="5"/>
        <v/>
      </c>
      <c r="F32" s="52">
        <f>'Default Conversions'!F25</f>
        <v>12.69</v>
      </c>
      <c r="G32" s="52" t="str">
        <f t="shared" ca="1" si="5"/>
        <v/>
      </c>
      <c r="H32" s="52">
        <f>'Default Conversions'!H25</f>
        <v>2.1000000000000001E-2</v>
      </c>
      <c r="I32" s="52" t="str">
        <f t="shared" ca="1" si="7"/>
        <v/>
      </c>
      <c r="J32" s="52">
        <f>'Default Conversions'!J25</f>
        <v>1.2999999999999999E-4</v>
      </c>
      <c r="K32" s="52" t="str">
        <f t="shared" ca="1" si="8"/>
        <v/>
      </c>
      <c r="L32" s="52">
        <f>'Default Conversions'!L25</f>
        <v>1E-3</v>
      </c>
      <c r="M32" s="52" t="str">
        <f t="shared" ca="1" si="9"/>
        <v/>
      </c>
      <c r="N32" s="52">
        <f>'Default Conversions'!N25</f>
        <v>0</v>
      </c>
      <c r="O32" s="52" t="str">
        <f t="shared" ca="1" si="10"/>
        <v/>
      </c>
      <c r="P32" s="46"/>
    </row>
    <row r="33" spans="1:16" ht="15" customHeight="1" thickBot="1" x14ac:dyDescent="0.3">
      <c r="A33" s="54" t="str">
        <f ca="1">IFERROR('transfer 3'!Q30,"Other on-site conventional energy use #1")</f>
        <v>Other on-site conventional energy use #1</v>
      </c>
      <c r="B33" s="55" t="str">
        <f ca="1">IFERROR('transfer 3'!R30,"TBD")</f>
        <v>TBD</v>
      </c>
      <c r="C33" s="56" t="str">
        <f ca="1">IFERROR('transfer 3'!T30,"")</f>
        <v/>
      </c>
      <c r="D33" s="52" t="str">
        <f ca="1">IFERROR('Transfer 1'!D62,"")</f>
        <v/>
      </c>
      <c r="E33" s="52" t="str">
        <f t="shared" ca="1" si="5"/>
        <v/>
      </c>
      <c r="F33" s="52" t="str">
        <f ca="1">IFERROR('Transfer 1'!F62,"")</f>
        <v/>
      </c>
      <c r="G33" s="52" t="str">
        <f t="shared" ca="1" si="5"/>
        <v/>
      </c>
      <c r="H33" s="52" t="str">
        <f ca="1">IFERROR('Transfer 1'!H62,"")</f>
        <v/>
      </c>
      <c r="I33" s="52" t="str">
        <f t="shared" ca="1" si="7"/>
        <v/>
      </c>
      <c r="J33" s="52" t="str">
        <f ca="1">IFERROR('Transfer 1'!J62,"")</f>
        <v/>
      </c>
      <c r="K33" s="52" t="str">
        <f t="shared" ca="1" si="8"/>
        <v/>
      </c>
      <c r="L33" s="52" t="str">
        <f ca="1">IFERROR('Transfer 1'!L62,"")</f>
        <v/>
      </c>
      <c r="M33" s="52" t="str">
        <f t="shared" ca="1" si="9"/>
        <v/>
      </c>
      <c r="N33" s="52" t="str">
        <f ca="1">IFERROR('Transfer 1'!N62,"")</f>
        <v/>
      </c>
      <c r="O33" s="52" t="str">
        <f t="shared" ca="1" si="10"/>
        <v/>
      </c>
      <c r="P33" s="46"/>
    </row>
    <row r="34" spans="1:16" ht="15" customHeight="1" thickBot="1" x14ac:dyDescent="0.3">
      <c r="A34" s="54" t="str">
        <f ca="1">IFERROR('transfer 3'!Q31,"Other on-site conventional energy use #2")</f>
        <v>Other on-site conventional energy use #2</v>
      </c>
      <c r="B34" s="55" t="str">
        <f ca="1">IFERROR('transfer 3'!R31,"TBD")</f>
        <v>TBD</v>
      </c>
      <c r="C34" s="56" t="str">
        <f ca="1">IFERROR('transfer 3'!T31,"")</f>
        <v/>
      </c>
      <c r="D34" s="52" t="str">
        <f ca="1">IFERROR('Transfer 1'!D63,"")</f>
        <v/>
      </c>
      <c r="E34" s="52" t="str">
        <f t="shared" ca="1" si="5"/>
        <v/>
      </c>
      <c r="F34" s="52" t="str">
        <f ca="1">IFERROR('Transfer 1'!F63,"")</f>
        <v/>
      </c>
      <c r="G34" s="52" t="str">
        <f t="shared" ca="1" si="5"/>
        <v/>
      </c>
      <c r="H34" s="52" t="str">
        <f ca="1">IFERROR('Transfer 1'!H63,"")</f>
        <v/>
      </c>
      <c r="I34" s="52" t="str">
        <f t="shared" ca="1" si="7"/>
        <v/>
      </c>
      <c r="J34" s="52" t="str">
        <f ca="1">IFERROR('Transfer 1'!J63,"")</f>
        <v/>
      </c>
      <c r="K34" s="52" t="str">
        <f t="shared" ca="1" si="8"/>
        <v/>
      </c>
      <c r="L34" s="52" t="str">
        <f ca="1">IFERROR('Transfer 1'!L63,"")</f>
        <v/>
      </c>
      <c r="M34" s="52" t="str">
        <f t="shared" ca="1" si="9"/>
        <v/>
      </c>
      <c r="N34" s="52" t="str">
        <f ca="1">IFERROR('Transfer 1'!N63,"")</f>
        <v/>
      </c>
      <c r="O34" s="52" t="str">
        <f t="shared" ca="1" si="10"/>
        <v/>
      </c>
      <c r="P34" s="46"/>
    </row>
    <row r="35" spans="1:16" ht="15" customHeight="1" thickBot="1" x14ac:dyDescent="0.3">
      <c r="A35" s="125" t="s">
        <v>150</v>
      </c>
      <c r="B35" s="90"/>
      <c r="C35" s="52"/>
      <c r="D35" s="52"/>
      <c r="E35" s="91">
        <f ca="1">SUM(E20:E34)</f>
        <v>0</v>
      </c>
      <c r="F35" s="58"/>
      <c r="G35" s="91">
        <f ca="1">SUM(G21:G34)</f>
        <v>0</v>
      </c>
      <c r="H35" s="52"/>
      <c r="I35" s="91">
        <f ca="1">SUM(I21:I34)</f>
        <v>0</v>
      </c>
      <c r="J35" s="52"/>
      <c r="K35" s="91">
        <f ca="1">SUM(K21:K34)</f>
        <v>0</v>
      </c>
      <c r="L35" s="52"/>
      <c r="M35" s="91">
        <f ca="1">SUM(M21:M34)</f>
        <v>0</v>
      </c>
      <c r="N35" s="52"/>
      <c r="O35" s="91">
        <f ca="1">SUM(O21:O34)</f>
        <v>0</v>
      </c>
      <c r="P35" s="46"/>
    </row>
    <row r="36" spans="1:16" ht="30" customHeight="1" thickBot="1" x14ac:dyDescent="0.3">
      <c r="A36" s="343" t="s">
        <v>141</v>
      </c>
      <c r="B36" s="344"/>
      <c r="C36" s="344"/>
      <c r="D36" s="344"/>
      <c r="E36" s="344"/>
      <c r="F36" s="344"/>
      <c r="G36" s="344"/>
      <c r="H36" s="344"/>
      <c r="I36" s="344"/>
      <c r="J36" s="344"/>
      <c r="K36" s="344"/>
      <c r="L36" s="344"/>
      <c r="M36" s="344"/>
      <c r="N36" s="344"/>
      <c r="O36" s="345"/>
      <c r="P36" s="46"/>
    </row>
    <row r="37" spans="1:16" ht="15" customHeight="1" thickBot="1" x14ac:dyDescent="0.3">
      <c r="A37" s="172" t="s">
        <v>176</v>
      </c>
      <c r="B37" s="171"/>
      <c r="C37" s="128"/>
      <c r="D37" s="128"/>
      <c r="E37" s="128"/>
      <c r="F37" s="128"/>
      <c r="G37" s="128"/>
      <c r="H37" s="128"/>
      <c r="I37" s="128"/>
      <c r="J37" s="128"/>
      <c r="K37" s="128"/>
      <c r="L37" s="128"/>
      <c r="M37" s="128"/>
      <c r="N37" s="128"/>
      <c r="O37" s="128"/>
      <c r="P37" s="46"/>
    </row>
    <row r="38" spans="1:16" ht="15" customHeight="1" thickBot="1" x14ac:dyDescent="0.3">
      <c r="A38" s="54" t="s">
        <v>151</v>
      </c>
      <c r="B38" s="55" t="s">
        <v>28</v>
      </c>
      <c r="C38" s="56" t="str">
        <f ca="1">IFERROR('transfer 3'!T34,"")</f>
        <v/>
      </c>
      <c r="D38" s="57"/>
      <c r="E38" s="57"/>
      <c r="F38" s="57"/>
      <c r="G38" s="57"/>
      <c r="H38" s="57"/>
      <c r="I38" s="57"/>
      <c r="J38" s="57"/>
      <c r="K38" s="57"/>
      <c r="L38" s="57"/>
      <c r="M38" s="57"/>
      <c r="N38" s="52">
        <v>1</v>
      </c>
      <c r="O38" s="52" t="str">
        <f t="shared" ref="O38" ca="1" si="11">IFERROR(N38*$C38,"")</f>
        <v/>
      </c>
      <c r="P38" s="46"/>
    </row>
    <row r="39" spans="1:16" ht="15" customHeight="1" thickBot="1" x14ac:dyDescent="0.3">
      <c r="A39" s="54" t="s">
        <v>152</v>
      </c>
      <c r="B39" s="55" t="s">
        <v>119</v>
      </c>
      <c r="C39" s="56" t="str">
        <f ca="1">IFERROR('transfer 3'!T35,"")</f>
        <v/>
      </c>
      <c r="D39" s="57"/>
      <c r="E39" s="57"/>
      <c r="F39" s="52">
        <v>1</v>
      </c>
      <c r="G39" s="52" t="str">
        <f t="shared" ref="G39:O42" ca="1" si="12">IFERROR(F39*$C39,"")</f>
        <v/>
      </c>
      <c r="H39" s="57"/>
      <c r="I39" s="57"/>
      <c r="J39" s="57"/>
      <c r="K39" s="57"/>
      <c r="L39" s="57"/>
      <c r="M39" s="57"/>
      <c r="N39" s="57"/>
      <c r="O39" s="57"/>
      <c r="P39" s="46"/>
    </row>
    <row r="40" spans="1:16" ht="15" customHeight="1" thickBot="1" x14ac:dyDescent="0.3">
      <c r="A40" s="54" t="s">
        <v>153</v>
      </c>
      <c r="B40" s="55" t="s">
        <v>119</v>
      </c>
      <c r="C40" s="56" t="str">
        <f ca="1">IFERROR('transfer 3'!T36,"")</f>
        <v/>
      </c>
      <c r="D40" s="57"/>
      <c r="E40" s="57"/>
      <c r="F40" s="52">
        <v>1</v>
      </c>
      <c r="G40" s="52" t="str">
        <f t="shared" ca="1" si="12"/>
        <v/>
      </c>
      <c r="H40" s="57"/>
      <c r="I40" s="57"/>
      <c r="J40" s="57"/>
      <c r="K40" s="57"/>
      <c r="L40" s="57"/>
      <c r="M40" s="57"/>
      <c r="N40" s="57"/>
      <c r="O40" s="57"/>
      <c r="P40" s="46"/>
    </row>
    <row r="41" spans="1:16" ht="15" customHeight="1" thickBot="1" x14ac:dyDescent="0.3">
      <c r="A41" s="54" t="s">
        <v>177</v>
      </c>
      <c r="B41" s="55" t="e">
        <f ca="1">'transfer 3'!R34</f>
        <v>#REF!</v>
      </c>
      <c r="C41" s="56" t="str">
        <f ca="1">IFERROR('transfer 3'!T37,"")</f>
        <v/>
      </c>
      <c r="D41" s="57"/>
      <c r="E41" s="57"/>
      <c r="F41" s="52">
        <v>-262</v>
      </c>
      <c r="G41" s="52" t="str">
        <f t="shared" ca="1" si="12"/>
        <v/>
      </c>
      <c r="H41" s="243">
        <f>'Default Conversions'!H28</f>
        <v>0.01</v>
      </c>
      <c r="I41" s="52" t="str">
        <f t="shared" ca="1" si="12"/>
        <v/>
      </c>
      <c r="J41" s="243">
        <f>'Default Conversions'!J28</f>
        <v>6.2999999999999998E-6</v>
      </c>
      <c r="K41" s="52" t="str">
        <f t="shared" ca="1" si="12"/>
        <v/>
      </c>
      <c r="L41" s="243">
        <f>'Default Conversions'!L28</f>
        <v>7.6000000000000004E-4</v>
      </c>
      <c r="M41" s="52" t="str">
        <f t="shared" ca="1" si="12"/>
        <v/>
      </c>
      <c r="N41" s="243">
        <f>'Default Conversions'!N28</f>
        <v>8.3999999999999992E-6</v>
      </c>
      <c r="O41" s="52" t="str">
        <f t="shared" ca="1" si="12"/>
        <v/>
      </c>
      <c r="P41" s="46"/>
    </row>
    <row r="42" spans="1:16" ht="15" customHeight="1" thickBot="1" x14ac:dyDescent="0.3">
      <c r="A42" s="54" t="s">
        <v>178</v>
      </c>
      <c r="B42" s="55" t="s">
        <v>28</v>
      </c>
      <c r="C42" s="56" t="str">
        <f ca="1">IFERROR('transfer 3'!T38,"")</f>
        <v/>
      </c>
      <c r="D42" s="60"/>
      <c r="E42" s="61"/>
      <c r="F42" s="62"/>
      <c r="G42" s="61"/>
      <c r="H42" s="52">
        <v>1</v>
      </c>
      <c r="I42" s="52" t="str">
        <f t="shared" ca="1" si="12"/>
        <v/>
      </c>
      <c r="J42" s="62"/>
      <c r="K42" s="61"/>
      <c r="L42" s="62"/>
      <c r="M42" s="61"/>
      <c r="N42" s="62"/>
      <c r="O42" s="61"/>
      <c r="P42" s="46"/>
    </row>
    <row r="43" spans="1:16" ht="15" customHeight="1" thickBot="1" x14ac:dyDescent="0.3">
      <c r="A43" s="54" t="s">
        <v>179</v>
      </c>
      <c r="B43" s="55" t="s">
        <v>28</v>
      </c>
      <c r="C43" s="56" t="str">
        <f ca="1">IFERROR('transfer 3'!T39,"")</f>
        <v/>
      </c>
      <c r="D43" s="60"/>
      <c r="E43" s="61"/>
      <c r="F43" s="62"/>
      <c r="G43" s="61"/>
      <c r="H43" s="62"/>
      <c r="I43" s="61"/>
      <c r="J43" s="52">
        <v>1</v>
      </c>
      <c r="K43" s="52" t="str">
        <f t="shared" ref="K43" ca="1" si="13">IFERROR(J43*$C43,"")</f>
        <v/>
      </c>
      <c r="L43" s="62"/>
      <c r="M43" s="61"/>
      <c r="N43" s="62"/>
      <c r="O43" s="61"/>
      <c r="P43" s="46"/>
    </row>
    <row r="44" spans="1:16" ht="15" customHeight="1" thickBot="1" x14ac:dyDescent="0.3">
      <c r="A44" s="54" t="s">
        <v>180</v>
      </c>
      <c r="B44" s="55" t="s">
        <v>28</v>
      </c>
      <c r="C44" s="56" t="str">
        <f ca="1">IFERROR('transfer 3'!T40,"")</f>
        <v/>
      </c>
      <c r="D44" s="60"/>
      <c r="E44" s="61"/>
      <c r="F44" s="62"/>
      <c r="G44" s="61"/>
      <c r="H44" s="62"/>
      <c r="I44" s="61"/>
      <c r="J44" s="62"/>
      <c r="K44" s="61"/>
      <c r="L44" s="52">
        <v>1</v>
      </c>
      <c r="M44" s="52" t="str">
        <f t="shared" ref="M44" ca="1" si="14">IFERROR(L44*$C44,"")</f>
        <v/>
      </c>
      <c r="N44" s="62"/>
      <c r="O44" s="61"/>
      <c r="P44" s="46"/>
    </row>
    <row r="45" spans="1:16" ht="15.75" thickBot="1" x14ac:dyDescent="0.3">
      <c r="A45" s="87" t="str">
        <f ca="1">IFERROR('transfer 3'!Q213, "User-defined Recycled/Reused On-Site #1")</f>
        <v>User-defined Recycled/Reused On-Site #1</v>
      </c>
      <c r="B45" s="135" t="str">
        <f ca="1">IFERROR('transfer 3'!R213,"TBD")</f>
        <v>TBD</v>
      </c>
      <c r="C45" s="56" t="str">
        <f ca="1">IFERROR('transfer 3'!T213,"")</f>
        <v/>
      </c>
      <c r="D45" s="135" t="str">
        <f ca="1">IFERROR('Transfer 1'!D48,"")</f>
        <v/>
      </c>
      <c r="E45" s="135" t="str">
        <f ca="1">IFERROR(D45*$C45,"")</f>
        <v/>
      </c>
      <c r="F45" s="135" t="str">
        <f ca="1">IFERROR('Transfer 1'!F48,"")</f>
        <v/>
      </c>
      <c r="G45" s="135" t="str">
        <f ca="1">IFERROR(F45*$C45,"")</f>
        <v/>
      </c>
      <c r="H45" s="135" t="str">
        <f ca="1">IFERROR('Transfer 1'!H48,"")</f>
        <v/>
      </c>
      <c r="I45" s="135" t="str">
        <f ca="1">IFERROR(H45*$C45,"")</f>
        <v/>
      </c>
      <c r="J45" s="135" t="str">
        <f ca="1">IFERROR('Transfer 1'!J48,"")</f>
        <v/>
      </c>
      <c r="K45" s="135" t="str">
        <f ca="1">IFERROR(J45*$C45,"")</f>
        <v/>
      </c>
      <c r="L45" s="135" t="str">
        <f ca="1">IFERROR('Transfer 1'!L48,"")</f>
        <v/>
      </c>
      <c r="M45" s="135" t="str">
        <f ca="1">IFERROR(L45*$C45,"")</f>
        <v/>
      </c>
      <c r="N45" s="135" t="str">
        <f ca="1">IFERROR('Transfer 1'!N48,"")</f>
        <v/>
      </c>
      <c r="O45" s="135" t="str">
        <f ca="1">IFERROR(N45*$C45,"")</f>
        <v/>
      </c>
      <c r="P45" s="46"/>
    </row>
    <row r="46" spans="1:16" ht="15.75" thickBot="1" x14ac:dyDescent="0.3">
      <c r="A46" s="87" t="str">
        <f ca="1">IFERROR('transfer 3'!Q214, "User-defined Recycled/Reused On-Site #1")</f>
        <v>User-defined Recycled/Reused On-Site #1</v>
      </c>
      <c r="B46" s="135" t="str">
        <f ca="1">IFERROR('transfer 3'!R214,"TBD")</f>
        <v>TBD</v>
      </c>
      <c r="C46" s="56" t="str">
        <f ca="1">IFERROR('transfer 3'!T214,"")</f>
        <v/>
      </c>
      <c r="D46" s="135" t="str">
        <f ca="1">IFERROR('Transfer 1'!D49,"")</f>
        <v/>
      </c>
      <c r="E46" s="135" t="str">
        <f t="shared" ref="E46:E47" ca="1" si="15">IFERROR(D46*$C46,"")</f>
        <v/>
      </c>
      <c r="F46" s="135" t="str">
        <f ca="1">IFERROR('Transfer 1'!F49,"")</f>
        <v/>
      </c>
      <c r="G46" s="135" t="str">
        <f t="shared" ref="G46:G47" ca="1" si="16">IFERROR(F46*$C46,"")</f>
        <v/>
      </c>
      <c r="H46" s="135" t="str">
        <f ca="1">IFERROR('Transfer 1'!H49,"")</f>
        <v/>
      </c>
      <c r="I46" s="135" t="str">
        <f t="shared" ref="I46:I47" ca="1" si="17">IFERROR(H46*$C46,"")</f>
        <v/>
      </c>
      <c r="J46" s="135" t="str">
        <f ca="1">IFERROR('Transfer 1'!J49,"")</f>
        <v/>
      </c>
      <c r="K46" s="135" t="str">
        <f t="shared" ref="K46:K47" ca="1" si="18">IFERROR(J46*$C46,"")</f>
        <v/>
      </c>
      <c r="L46" s="135" t="str">
        <f ca="1">IFERROR('Transfer 1'!L49,"")</f>
        <v/>
      </c>
      <c r="M46" s="135" t="str">
        <f t="shared" ref="M46:M47" ca="1" si="19">IFERROR(L46*$C46,"")</f>
        <v/>
      </c>
      <c r="N46" s="135" t="str">
        <f ca="1">IFERROR('Transfer 1'!N49,"")</f>
        <v/>
      </c>
      <c r="O46" s="135" t="str">
        <f t="shared" ref="O46:O47" ca="1" si="20">IFERROR(N46*$C46,"")</f>
        <v/>
      </c>
      <c r="P46" s="46"/>
    </row>
    <row r="47" spans="1:16" ht="15.75" thickBot="1" x14ac:dyDescent="0.3">
      <c r="A47" s="87" t="str">
        <f ca="1">IFERROR('transfer 3'!Q215, "User-defined Recycled/Reused On-Site #1")</f>
        <v>User-defined Recycled/Reused On-Site #1</v>
      </c>
      <c r="B47" s="135" t="str">
        <f ca="1">IFERROR('transfer 3'!R215,"TBD")</f>
        <v>TBD</v>
      </c>
      <c r="C47" s="56" t="str">
        <f ca="1">IFERROR('transfer 3'!T215,"")</f>
        <v/>
      </c>
      <c r="D47" s="135" t="str">
        <f ca="1">IFERROR('Transfer 1'!D50,"")</f>
        <v/>
      </c>
      <c r="E47" s="135" t="str">
        <f t="shared" ca="1" si="15"/>
        <v/>
      </c>
      <c r="F47" s="135" t="str">
        <f ca="1">IFERROR('Transfer 1'!F50,"")</f>
        <v/>
      </c>
      <c r="G47" s="135" t="str">
        <f t="shared" ca="1" si="16"/>
        <v/>
      </c>
      <c r="H47" s="135" t="str">
        <f ca="1">IFERROR('Transfer 1'!H50,"")</f>
        <v/>
      </c>
      <c r="I47" s="135" t="str">
        <f t="shared" ca="1" si="17"/>
        <v/>
      </c>
      <c r="J47" s="135" t="str">
        <f ca="1">IFERROR('Transfer 1'!J50,"")</f>
        <v/>
      </c>
      <c r="K47" s="135" t="str">
        <f t="shared" ca="1" si="18"/>
        <v/>
      </c>
      <c r="L47" s="135" t="str">
        <f ca="1">IFERROR('Transfer 1'!L50,"")</f>
        <v/>
      </c>
      <c r="M47" s="135" t="str">
        <f t="shared" ca="1" si="19"/>
        <v/>
      </c>
      <c r="N47" s="135" t="str">
        <f ca="1">IFERROR('Transfer 1'!N50,"")</f>
        <v/>
      </c>
      <c r="O47" s="135" t="str">
        <f t="shared" ca="1" si="20"/>
        <v/>
      </c>
      <c r="P47" s="46"/>
    </row>
    <row r="48" spans="1:16" ht="30" customHeight="1" thickBot="1" x14ac:dyDescent="0.3">
      <c r="A48" s="343" t="s">
        <v>141</v>
      </c>
      <c r="B48" s="344"/>
      <c r="C48" s="344"/>
      <c r="D48" s="344"/>
      <c r="E48" s="344"/>
      <c r="F48" s="344"/>
      <c r="G48" s="344"/>
      <c r="H48" s="344"/>
      <c r="I48" s="344"/>
      <c r="J48" s="344"/>
      <c r="K48" s="344"/>
      <c r="L48" s="344"/>
      <c r="M48" s="344"/>
      <c r="N48" s="344"/>
      <c r="O48" s="345"/>
      <c r="P48" s="46"/>
    </row>
    <row r="49" spans="1:16" ht="15" customHeight="1" thickBot="1" x14ac:dyDescent="0.3">
      <c r="A49" s="256" t="s">
        <v>154</v>
      </c>
      <c r="B49" s="257"/>
      <c r="C49" s="258"/>
      <c r="D49" s="258"/>
      <c r="E49" s="259">
        <f ca="1">SUM(E20:E34,E11:E16,E45:E47)</f>
        <v>0</v>
      </c>
      <c r="F49" s="260"/>
      <c r="G49" s="261">
        <f ca="1">SUM(G39:G41,G21:G34,G12:G16,G45:G47)</f>
        <v>0</v>
      </c>
      <c r="H49" s="262"/>
      <c r="I49" s="261">
        <f ca="1">SUM(I41,I42,I21:I34,I12:I16,I45:I47)</f>
        <v>0</v>
      </c>
      <c r="J49" s="262"/>
      <c r="K49" s="261">
        <f ca="1">SUM(K41,K43,K21:K34,K12:K16,K45:K47)</f>
        <v>0</v>
      </c>
      <c r="L49" s="262"/>
      <c r="M49" s="261">
        <f ca="1">SUM(M41,M44,M21:M34,M12:M16,M45:M47)</f>
        <v>0</v>
      </c>
      <c r="N49" s="262"/>
      <c r="O49" s="263">
        <f ca="1">SUM(O41,O38,O21:O34,O12:O16,O45:O47)</f>
        <v>0</v>
      </c>
      <c r="P49" s="46"/>
    </row>
    <row r="50" spans="1:16" ht="15" customHeight="1" x14ac:dyDescent="0.25">
      <c r="A50" s="270"/>
      <c r="B50" s="271"/>
      <c r="C50" s="272"/>
      <c r="D50" s="272"/>
      <c r="E50" s="273"/>
      <c r="F50" s="274"/>
      <c r="G50" s="273"/>
      <c r="H50" s="275"/>
      <c r="I50" s="273"/>
      <c r="J50" s="275"/>
      <c r="K50" s="273"/>
      <c r="L50" s="275"/>
      <c r="M50" s="273"/>
      <c r="N50" s="275"/>
      <c r="O50" s="276"/>
      <c r="P50" s="46"/>
    </row>
    <row r="51" spans="1:16" ht="15" customHeight="1" x14ac:dyDescent="0.25">
      <c r="A51" s="277"/>
      <c r="B51" s="278"/>
      <c r="C51" s="174"/>
      <c r="D51" s="174"/>
      <c r="E51" s="279"/>
      <c r="F51" s="280"/>
      <c r="G51" s="279"/>
      <c r="H51" s="178"/>
      <c r="I51" s="279"/>
      <c r="J51" s="178"/>
      <c r="K51" s="279"/>
      <c r="L51" s="178"/>
      <c r="M51" s="279"/>
      <c r="N51" s="178"/>
      <c r="O51" s="281"/>
      <c r="P51" s="46"/>
    </row>
    <row r="52" spans="1:16" ht="15" customHeight="1" x14ac:dyDescent="0.25">
      <c r="A52" s="277"/>
      <c r="B52" s="278"/>
      <c r="C52" s="174"/>
      <c r="D52" s="174"/>
      <c r="E52" s="279"/>
      <c r="F52" s="280"/>
      <c r="G52" s="279"/>
      <c r="H52" s="178"/>
      <c r="I52" s="279"/>
      <c r="J52" s="178"/>
      <c r="K52" s="279"/>
      <c r="L52" s="178"/>
      <c r="M52" s="279"/>
      <c r="N52" s="178"/>
      <c r="O52" s="281"/>
      <c r="P52" s="46"/>
    </row>
    <row r="53" spans="1:16" ht="15" customHeight="1" x14ac:dyDescent="0.25">
      <c r="A53" s="277"/>
      <c r="B53" s="278"/>
      <c r="C53" s="174"/>
      <c r="D53" s="174"/>
      <c r="E53" s="279"/>
      <c r="F53" s="280"/>
      <c r="G53" s="279"/>
      <c r="H53" s="178"/>
      <c r="I53" s="279"/>
      <c r="J53" s="178"/>
      <c r="K53" s="279"/>
      <c r="L53" s="178"/>
      <c r="M53" s="279"/>
      <c r="N53" s="178"/>
      <c r="O53" s="281"/>
      <c r="P53" s="46"/>
    </row>
    <row r="54" spans="1:16" ht="15" customHeight="1" x14ac:dyDescent="0.25">
      <c r="A54" s="277"/>
      <c r="B54" s="278"/>
      <c r="C54" s="174"/>
      <c r="D54" s="174"/>
      <c r="E54" s="279"/>
      <c r="F54" s="280"/>
      <c r="G54" s="279"/>
      <c r="H54" s="178"/>
      <c r="I54" s="279"/>
      <c r="J54" s="178"/>
      <c r="K54" s="279"/>
      <c r="L54" s="178"/>
      <c r="M54" s="279"/>
      <c r="N54" s="178"/>
      <c r="O54" s="281"/>
      <c r="P54" s="46"/>
    </row>
    <row r="55" spans="1:16" ht="15" customHeight="1" x14ac:dyDescent="0.25">
      <c r="A55" s="277"/>
      <c r="B55" s="278"/>
      <c r="C55" s="174"/>
      <c r="D55" s="174"/>
      <c r="E55" s="279"/>
      <c r="F55" s="280"/>
      <c r="G55" s="279"/>
      <c r="H55" s="178"/>
      <c r="I55" s="279"/>
      <c r="J55" s="178"/>
      <c r="K55" s="279"/>
      <c r="L55" s="178"/>
      <c r="M55" s="279"/>
      <c r="N55" s="178"/>
      <c r="O55" s="281"/>
      <c r="P55" s="46"/>
    </row>
    <row r="56" spans="1:16" ht="15" customHeight="1" x14ac:dyDescent="0.25">
      <c r="A56" s="277"/>
      <c r="B56" s="278"/>
      <c r="C56" s="174"/>
      <c r="D56" s="174"/>
      <c r="E56" s="279"/>
      <c r="F56" s="280"/>
      <c r="G56" s="279"/>
      <c r="H56" s="178"/>
      <c r="I56" s="279"/>
      <c r="J56" s="178"/>
      <c r="K56" s="279"/>
      <c r="L56" s="178"/>
      <c r="M56" s="279"/>
      <c r="N56" s="178"/>
      <c r="O56" s="281"/>
      <c r="P56" s="46"/>
    </row>
    <row r="57" spans="1:16" ht="15" customHeight="1" x14ac:dyDescent="0.25">
      <c r="A57" s="265"/>
      <c r="B57" s="264"/>
      <c r="C57" s="264"/>
      <c r="D57" s="264"/>
      <c r="E57" s="264"/>
      <c r="F57" s="264"/>
      <c r="G57" s="264"/>
      <c r="H57" s="264"/>
      <c r="I57" s="264"/>
      <c r="J57" s="264"/>
      <c r="K57" s="264"/>
      <c r="L57" s="264"/>
      <c r="M57" s="264"/>
      <c r="N57" s="264"/>
      <c r="O57" s="266"/>
      <c r="P57" s="46"/>
    </row>
    <row r="58" spans="1:16" ht="15" customHeight="1" x14ac:dyDescent="0.25">
      <c r="A58" s="265"/>
      <c r="B58" s="264"/>
      <c r="C58" s="264"/>
      <c r="D58" s="264"/>
      <c r="E58" s="264"/>
      <c r="F58" s="264"/>
      <c r="G58" s="264"/>
      <c r="H58" s="264"/>
      <c r="I58" s="264"/>
      <c r="J58" s="264"/>
      <c r="K58" s="264"/>
      <c r="L58" s="264"/>
      <c r="M58" s="264"/>
      <c r="N58" s="264"/>
      <c r="O58" s="266"/>
      <c r="P58" s="46"/>
    </row>
    <row r="59" spans="1:16" ht="16.5" thickBot="1" x14ac:dyDescent="0.3">
      <c r="A59" s="267"/>
      <c r="B59" s="268"/>
      <c r="C59" s="268"/>
      <c r="D59" s="268"/>
      <c r="E59" s="268"/>
      <c r="F59" s="268"/>
      <c r="G59" s="268"/>
      <c r="H59" s="268"/>
      <c r="I59" s="268"/>
      <c r="J59" s="268"/>
      <c r="K59" s="268"/>
      <c r="L59" s="268"/>
      <c r="M59" s="268"/>
      <c r="N59" s="268"/>
      <c r="O59" s="269"/>
      <c r="P59" s="46"/>
    </row>
    <row r="60" spans="1:16" ht="15.75" x14ac:dyDescent="0.25">
      <c r="A60" s="230" t="str">
        <f>General!$A$4</f>
        <v>Spreadsheets for Environmental Footprint Analysis (SEFA) Version 3.0, November 2019</v>
      </c>
      <c r="B60" s="213"/>
      <c r="C60" s="213"/>
      <c r="D60" s="213"/>
      <c r="E60" s="213"/>
      <c r="F60" s="213"/>
      <c r="G60" s="213"/>
      <c r="H60" s="213"/>
      <c r="I60" s="213"/>
      <c r="J60" s="213"/>
      <c r="K60" s="213"/>
      <c r="L60" s="213"/>
      <c r="M60" s="213"/>
      <c r="N60" s="2"/>
      <c r="O60" s="47" t="e">
        <f ca="1">General!$A$3</f>
        <v>#REF!</v>
      </c>
      <c r="P60" s="46"/>
    </row>
    <row r="61" spans="1:16" x14ac:dyDescent="0.25">
      <c r="A61" s="213"/>
      <c r="B61" s="213"/>
      <c r="C61" s="213"/>
      <c r="D61" s="213"/>
      <c r="E61" s="213"/>
      <c r="F61" s="213"/>
      <c r="G61" s="213"/>
      <c r="H61" s="213"/>
      <c r="I61" s="213"/>
      <c r="J61" s="213"/>
      <c r="K61" s="213"/>
      <c r="L61" s="213"/>
      <c r="M61" s="213"/>
      <c r="N61" s="2"/>
      <c r="O61" s="47" t="e">
        <f ca="1">General!$A$6</f>
        <v>#REF!</v>
      </c>
      <c r="P61" s="46"/>
    </row>
    <row r="62" spans="1:16" x14ac:dyDescent="0.25">
      <c r="A62" s="213"/>
      <c r="B62" s="213" t="s">
        <v>120</v>
      </c>
      <c r="C62" s="213"/>
      <c r="D62" s="213"/>
      <c r="E62" s="213"/>
      <c r="F62" s="213"/>
      <c r="G62" s="213"/>
      <c r="H62" s="213"/>
      <c r="I62" s="213"/>
      <c r="J62" s="213"/>
      <c r="K62" s="213"/>
      <c r="L62" s="213"/>
      <c r="M62" s="213"/>
      <c r="N62" s="2"/>
      <c r="O62" s="47" t="e">
        <f ca="1">General!$C$17</f>
        <v>#REF!</v>
      </c>
      <c r="P62" s="46"/>
    </row>
    <row r="63" spans="1:16" ht="18.75" x14ac:dyDescent="0.3">
      <c r="A63" s="354" t="e">
        <f ca="1">CONCATENATE(O3," - Electricity Generation Footprint (Scope 2)")</f>
        <v>#REF!</v>
      </c>
      <c r="B63" s="354"/>
      <c r="C63" s="354"/>
      <c r="D63" s="354"/>
      <c r="E63" s="354"/>
      <c r="F63" s="354"/>
      <c r="G63" s="354"/>
      <c r="H63" s="354"/>
      <c r="I63" s="354"/>
      <c r="J63" s="354"/>
      <c r="K63" s="354"/>
      <c r="L63" s="354"/>
      <c r="M63" s="354"/>
      <c r="N63" s="354"/>
      <c r="O63" s="354"/>
      <c r="P63" s="46"/>
    </row>
    <row r="64" spans="1:16" ht="15.75" thickBot="1" x14ac:dyDescent="0.3">
      <c r="A64" s="46"/>
      <c r="B64" s="46"/>
      <c r="C64" s="46"/>
      <c r="D64" s="46"/>
      <c r="E64" s="46"/>
      <c r="F64" s="46"/>
      <c r="G64" s="46"/>
      <c r="H64" s="46"/>
      <c r="I64" s="46"/>
      <c r="J64" s="46"/>
      <c r="K64" s="46"/>
      <c r="L64" s="46"/>
      <c r="M64" s="46"/>
      <c r="N64" s="46"/>
      <c r="O64" s="46"/>
      <c r="P64" s="46"/>
    </row>
    <row r="65" spans="1:16" ht="15.75" thickBot="1" x14ac:dyDescent="0.3">
      <c r="A65" s="341" t="s">
        <v>4</v>
      </c>
      <c r="B65" s="341" t="s">
        <v>0</v>
      </c>
      <c r="C65" s="341" t="s">
        <v>5</v>
      </c>
      <c r="D65" s="337" t="s">
        <v>6</v>
      </c>
      <c r="E65" s="338"/>
      <c r="F65" s="337" t="s">
        <v>65</v>
      </c>
      <c r="G65" s="338"/>
      <c r="H65" s="337" t="s">
        <v>8</v>
      </c>
      <c r="I65" s="338"/>
      <c r="J65" s="337" t="s">
        <v>9</v>
      </c>
      <c r="K65" s="338"/>
      <c r="L65" s="337" t="s">
        <v>10</v>
      </c>
      <c r="M65" s="338"/>
      <c r="N65" s="337" t="s">
        <v>11</v>
      </c>
      <c r="O65" s="338"/>
      <c r="P65" s="46"/>
    </row>
    <row r="66" spans="1:16" x14ac:dyDescent="0.25">
      <c r="A66" s="342"/>
      <c r="B66" s="342"/>
      <c r="C66" s="342"/>
      <c r="D66" s="339" t="s">
        <v>18</v>
      </c>
      <c r="E66" s="341" t="s">
        <v>13</v>
      </c>
      <c r="F66" s="339" t="s">
        <v>18</v>
      </c>
      <c r="G66" s="341" t="s">
        <v>119</v>
      </c>
      <c r="H66" s="339" t="s">
        <v>18</v>
      </c>
      <c r="I66" s="341" t="s">
        <v>14</v>
      </c>
      <c r="J66" s="339" t="s">
        <v>18</v>
      </c>
      <c r="K66" s="341" t="s">
        <v>14</v>
      </c>
      <c r="L66" s="339" t="s">
        <v>18</v>
      </c>
      <c r="M66" s="341" t="s">
        <v>14</v>
      </c>
      <c r="N66" s="339" t="s">
        <v>18</v>
      </c>
      <c r="O66" s="341" t="s">
        <v>14</v>
      </c>
      <c r="P66" s="46"/>
    </row>
    <row r="67" spans="1:16" ht="15.75" thickBot="1" x14ac:dyDescent="0.3">
      <c r="A67" s="353"/>
      <c r="B67" s="353"/>
      <c r="C67" s="353"/>
      <c r="D67" s="355"/>
      <c r="E67" s="353"/>
      <c r="F67" s="355"/>
      <c r="G67" s="353"/>
      <c r="H67" s="355"/>
      <c r="I67" s="353"/>
      <c r="J67" s="355"/>
      <c r="K67" s="353"/>
      <c r="L67" s="355"/>
      <c r="M67" s="353"/>
      <c r="N67" s="355"/>
      <c r="O67" s="353"/>
      <c r="P67" s="46"/>
    </row>
    <row r="68" spans="1:16" ht="15.75" thickBot="1" x14ac:dyDescent="0.3">
      <c r="A68" s="53" t="s">
        <v>100</v>
      </c>
      <c r="B68" s="52"/>
      <c r="C68" s="52"/>
      <c r="D68" s="52"/>
      <c r="E68" s="52"/>
      <c r="F68" s="52"/>
      <c r="G68" s="52"/>
      <c r="H68" s="52"/>
      <c r="I68" s="52"/>
      <c r="J68" s="52"/>
      <c r="K68" s="52"/>
      <c r="L68" s="126"/>
      <c r="M68" s="52"/>
      <c r="N68" s="52"/>
      <c r="O68" s="52"/>
      <c r="P68" s="46"/>
    </row>
    <row r="69" spans="1:16" ht="15.75" thickBot="1" x14ac:dyDescent="0.3">
      <c r="A69" s="54" t="s">
        <v>99</v>
      </c>
      <c r="B69" s="55" t="s">
        <v>16</v>
      </c>
      <c r="C69" s="56" t="str">
        <f ca="1">IFERROR('transfer 3'!T43,"")</f>
        <v/>
      </c>
      <c r="D69" s="52">
        <v>6.9290000000000003</v>
      </c>
      <c r="E69" s="235" t="str">
        <f t="shared" ref="E69" ca="1" si="21">IFERROR(D69*$C69,"")</f>
        <v/>
      </c>
      <c r="F69" s="52" t="str">
        <f ca="1">IFERROR('Grid Electricity Conversions'!F36,"")</f>
        <v/>
      </c>
      <c r="G69" s="235" t="str">
        <f t="shared" ref="G69" ca="1" si="22">IFERROR(F69*$C69,"")</f>
        <v/>
      </c>
      <c r="H69" s="52" t="str">
        <f ca="1">IFERROR('Grid Electricity Conversions'!H36,"")</f>
        <v/>
      </c>
      <c r="I69" s="235" t="str">
        <f t="shared" ref="I69" ca="1" si="23">IFERROR(H69*$C69,"")</f>
        <v/>
      </c>
      <c r="J69" s="52" t="str">
        <f ca="1">IFERROR('Grid Electricity Conversions'!J36,"")</f>
        <v/>
      </c>
      <c r="K69" s="235" t="str">
        <f t="shared" ref="K69" ca="1" si="24">IFERROR(J69*$C69,"")</f>
        <v/>
      </c>
      <c r="L69" s="52" t="str">
        <f ca="1">IFERROR('Grid Electricity Conversions'!L36,"")</f>
        <v/>
      </c>
      <c r="M69" s="235" t="str">
        <f t="shared" ref="M69" ca="1" si="25">IFERROR(L69*$C69,"")</f>
        <v/>
      </c>
      <c r="N69" s="52" t="str">
        <f ca="1">IFERROR('Grid Electricity Conversions'!N36,"")</f>
        <v/>
      </c>
      <c r="O69" s="235" t="str">
        <f t="shared" ref="O69" ca="1" si="26">IFERROR(N69*$C69,"")</f>
        <v/>
      </c>
      <c r="P69" s="46"/>
    </row>
    <row r="70" spans="1:16" ht="15.75" thickBot="1" x14ac:dyDescent="0.3">
      <c r="A70" s="54"/>
      <c r="B70" s="55"/>
      <c r="C70" s="52"/>
      <c r="D70" s="52"/>
      <c r="E70" s="52"/>
      <c r="F70" s="52"/>
      <c r="G70" s="52"/>
      <c r="H70" s="52"/>
      <c r="I70" s="52"/>
      <c r="J70" s="52"/>
      <c r="K70" s="52"/>
      <c r="L70" s="52"/>
      <c r="M70" s="52"/>
      <c r="N70" s="52"/>
      <c r="O70" s="52"/>
      <c r="P70" s="46"/>
    </row>
    <row r="71" spans="1:16" ht="15.75" thickBot="1" x14ac:dyDescent="0.3">
      <c r="A71" s="54" t="s">
        <v>101</v>
      </c>
      <c r="B71" s="55" t="s">
        <v>16</v>
      </c>
      <c r="C71" s="56" t="str">
        <f ca="1">IFERROR('transfer 3'!T44,"")</f>
        <v/>
      </c>
      <c r="D71" s="62"/>
      <c r="E71" s="61"/>
      <c r="F71" s="61"/>
      <c r="G71" s="61"/>
      <c r="H71" s="61"/>
      <c r="I71" s="61"/>
      <c r="J71" s="61"/>
      <c r="K71" s="61"/>
      <c r="L71" s="61"/>
      <c r="M71" s="61"/>
      <c r="N71" s="61"/>
      <c r="O71" s="61"/>
      <c r="P71" s="46"/>
    </row>
    <row r="72" spans="1:16" ht="15.75" thickBot="1" x14ac:dyDescent="0.3">
      <c r="A72" s="127" t="s">
        <v>102</v>
      </c>
      <c r="B72" s="128" t="s">
        <v>16</v>
      </c>
      <c r="C72" s="168" t="str">
        <f ca="1">IFERROR('transfer 3'!T45,"")</f>
        <v/>
      </c>
      <c r="D72" s="129"/>
      <c r="E72" s="130"/>
      <c r="F72" s="131"/>
      <c r="G72" s="129"/>
      <c r="H72" s="131"/>
      <c r="I72" s="129"/>
      <c r="J72" s="131"/>
      <c r="K72" s="129"/>
      <c r="L72" s="131"/>
      <c r="M72" s="129"/>
      <c r="N72" s="131"/>
      <c r="O72" s="129"/>
      <c r="P72" s="46"/>
    </row>
    <row r="73" spans="1:16" ht="30" customHeight="1" thickBot="1" x14ac:dyDescent="0.3">
      <c r="A73" s="343" t="s">
        <v>141</v>
      </c>
      <c r="B73" s="344"/>
      <c r="C73" s="344"/>
      <c r="D73" s="344"/>
      <c r="E73" s="344"/>
      <c r="F73" s="344"/>
      <c r="G73" s="344"/>
      <c r="H73" s="344"/>
      <c r="I73" s="344"/>
      <c r="J73" s="344"/>
      <c r="K73" s="344"/>
      <c r="L73" s="344"/>
      <c r="M73" s="344"/>
      <c r="N73" s="344"/>
      <c r="O73" s="345"/>
      <c r="P73" s="46"/>
    </row>
    <row r="74" spans="1:16" x14ac:dyDescent="0.25">
      <c r="A74" s="173"/>
      <c r="B74" s="174"/>
      <c r="C74" s="174"/>
      <c r="D74" s="174"/>
      <c r="E74" s="174"/>
      <c r="F74" s="174"/>
      <c r="G74" s="174"/>
      <c r="H74" s="174"/>
      <c r="I74" s="174"/>
      <c r="J74" s="174"/>
      <c r="K74" s="174"/>
      <c r="L74" s="174"/>
      <c r="M74" s="174"/>
      <c r="N74" s="174"/>
      <c r="O74" s="174"/>
      <c r="P74" s="46"/>
    </row>
    <row r="75" spans="1:16" x14ac:dyDescent="0.25">
      <c r="A75" s="173"/>
      <c r="B75" s="174"/>
      <c r="C75" s="174"/>
      <c r="D75" s="174"/>
      <c r="E75" s="174"/>
      <c r="F75" s="174"/>
      <c r="G75" s="174"/>
      <c r="H75" s="174"/>
      <c r="I75" s="174"/>
      <c r="J75" s="174"/>
      <c r="K75" s="174"/>
      <c r="L75" s="174"/>
      <c r="M75" s="174"/>
      <c r="N75" s="174"/>
      <c r="O75" s="174"/>
      <c r="P75" s="46"/>
    </row>
    <row r="76" spans="1:16" x14ac:dyDescent="0.25">
      <c r="A76" s="173"/>
      <c r="B76" s="174"/>
      <c r="C76" s="174"/>
      <c r="D76" s="174"/>
      <c r="E76" s="174"/>
      <c r="F76" s="174"/>
      <c r="G76" s="174"/>
      <c r="H76" s="174"/>
      <c r="I76" s="174"/>
      <c r="J76" s="174"/>
      <c r="K76" s="174"/>
      <c r="L76" s="174"/>
      <c r="M76" s="174"/>
      <c r="N76" s="174"/>
      <c r="O76" s="174"/>
      <c r="P76" s="46"/>
    </row>
    <row r="77" spans="1:16" x14ac:dyDescent="0.25">
      <c r="A77" s="173"/>
      <c r="B77" s="174"/>
      <c r="C77" s="174"/>
      <c r="D77" s="174"/>
      <c r="E77" s="174"/>
      <c r="F77" s="174"/>
      <c r="G77" s="174"/>
      <c r="H77" s="174"/>
      <c r="I77" s="174"/>
      <c r="J77" s="174"/>
      <c r="K77" s="174"/>
      <c r="L77" s="174"/>
      <c r="M77" s="174"/>
      <c r="N77" s="174"/>
      <c r="O77" s="174"/>
      <c r="P77" s="46"/>
    </row>
    <row r="78" spans="1:16" x14ac:dyDescent="0.25">
      <c r="A78" s="173"/>
      <c r="B78" s="174"/>
      <c r="C78" s="174"/>
      <c r="D78" s="174"/>
      <c r="E78" s="174"/>
      <c r="F78" s="174"/>
      <c r="G78" s="174"/>
      <c r="H78" s="174"/>
      <c r="I78" s="174"/>
      <c r="J78" s="174"/>
      <c r="K78" s="174"/>
      <c r="L78" s="174"/>
      <c r="M78" s="174"/>
      <c r="N78" s="174"/>
      <c r="O78" s="174"/>
      <c r="P78" s="46"/>
    </row>
    <row r="79" spans="1:16" x14ac:dyDescent="0.25">
      <c r="A79" s="173"/>
      <c r="B79" s="174"/>
      <c r="C79" s="174"/>
      <c r="D79" s="174"/>
      <c r="E79" s="174"/>
      <c r="F79" s="174"/>
      <c r="G79" s="174"/>
      <c r="H79" s="174"/>
      <c r="I79" s="174"/>
      <c r="J79" s="174"/>
      <c r="K79" s="174"/>
      <c r="L79" s="174"/>
      <c r="M79" s="174"/>
      <c r="N79" s="174"/>
      <c r="O79" s="174"/>
      <c r="P79" s="46"/>
    </row>
    <row r="80" spans="1:16" x14ac:dyDescent="0.25">
      <c r="A80" s="175"/>
      <c r="B80" s="174"/>
      <c r="C80" s="174"/>
      <c r="D80" s="176"/>
      <c r="E80" s="177"/>
      <c r="F80" s="178"/>
      <c r="G80" s="178"/>
      <c r="H80" s="178"/>
      <c r="I80" s="178"/>
      <c r="J80" s="178"/>
      <c r="K80" s="178"/>
      <c r="L80" s="178"/>
      <c r="M80" s="178"/>
      <c r="N80" s="178"/>
      <c r="O80" s="178"/>
      <c r="P80" s="46"/>
    </row>
    <row r="81" spans="1:16" x14ac:dyDescent="0.25">
      <c r="A81" s="175"/>
      <c r="B81" s="178"/>
      <c r="C81" s="178"/>
      <c r="D81" s="174"/>
      <c r="E81" s="177"/>
      <c r="F81" s="178"/>
      <c r="G81" s="178"/>
      <c r="H81" s="178"/>
      <c r="I81" s="178"/>
      <c r="J81" s="178"/>
      <c r="K81" s="178"/>
      <c r="L81" s="178"/>
      <c r="M81" s="178"/>
      <c r="N81" s="178"/>
      <c r="O81" s="178"/>
      <c r="P81" s="46"/>
    </row>
    <row r="82" spans="1:16" x14ac:dyDescent="0.25">
      <c r="A82" s="175"/>
      <c r="B82" s="178"/>
      <c r="C82" s="178"/>
      <c r="D82" s="174"/>
      <c r="E82" s="174"/>
      <c r="F82" s="178"/>
      <c r="G82" s="178"/>
      <c r="H82" s="178"/>
      <c r="I82" s="178"/>
      <c r="J82" s="178"/>
      <c r="K82" s="178"/>
      <c r="L82" s="178"/>
      <c r="M82" s="178"/>
      <c r="N82" s="178"/>
      <c r="O82" s="178"/>
      <c r="P82" s="46"/>
    </row>
    <row r="83" spans="1:16" x14ac:dyDescent="0.25">
      <c r="A83" s="175"/>
      <c r="B83" s="174"/>
      <c r="C83" s="174"/>
      <c r="D83" s="174"/>
      <c r="E83" s="178"/>
      <c r="F83" s="178"/>
      <c r="G83" s="179"/>
      <c r="H83" s="178"/>
      <c r="I83" s="179"/>
      <c r="J83" s="178"/>
      <c r="K83" s="179"/>
      <c r="L83" s="178"/>
      <c r="M83" s="179"/>
      <c r="N83" s="178"/>
      <c r="O83" s="179"/>
      <c r="P83" s="46"/>
    </row>
    <row r="84" spans="1:16" ht="15.75" x14ac:dyDescent="0.25">
      <c r="A84" s="230" t="str">
        <f>General!$A$4</f>
        <v>Spreadsheets for Environmental Footprint Analysis (SEFA) Version 3.0, November 2019</v>
      </c>
      <c r="B84" s="213"/>
      <c r="C84" s="213"/>
      <c r="D84" s="213"/>
      <c r="E84" s="213"/>
      <c r="F84" s="213"/>
      <c r="G84" s="213"/>
      <c r="H84" s="213"/>
      <c r="I84" s="213"/>
      <c r="J84" s="213"/>
      <c r="K84" s="213"/>
      <c r="L84" s="213"/>
      <c r="M84" s="213"/>
      <c r="N84" s="2"/>
      <c r="O84" s="47" t="e">
        <f ca="1">General!$A$3</f>
        <v>#REF!</v>
      </c>
      <c r="P84" s="46"/>
    </row>
    <row r="85" spans="1:16" x14ac:dyDescent="0.25">
      <c r="A85" s="213"/>
      <c r="B85" s="213"/>
      <c r="C85" s="213"/>
      <c r="D85" s="213"/>
      <c r="E85" s="213"/>
      <c r="F85" s="213"/>
      <c r="G85" s="213"/>
      <c r="H85" s="213"/>
      <c r="I85" s="213"/>
      <c r="J85" s="213"/>
      <c r="K85" s="213"/>
      <c r="L85" s="213"/>
      <c r="M85" s="213"/>
      <c r="N85" s="2"/>
      <c r="O85" s="47" t="e">
        <f ca="1">General!$A$6</f>
        <v>#REF!</v>
      </c>
      <c r="P85" s="46"/>
    </row>
    <row r="86" spans="1:16" x14ac:dyDescent="0.25">
      <c r="A86" s="213"/>
      <c r="B86" s="213"/>
      <c r="C86" s="213"/>
      <c r="D86" s="213"/>
      <c r="E86" s="213"/>
      <c r="F86" s="213"/>
      <c r="G86" s="213"/>
      <c r="H86" s="213"/>
      <c r="I86" s="213"/>
      <c r="J86" s="213"/>
      <c r="K86" s="213"/>
      <c r="L86" s="213"/>
      <c r="M86" s="213"/>
      <c r="N86" s="2"/>
      <c r="O86" s="47" t="e">
        <f ca="1">General!$C$17</f>
        <v>#REF!</v>
      </c>
      <c r="P86" s="46"/>
    </row>
    <row r="87" spans="1:16" ht="18.75" x14ac:dyDescent="0.3">
      <c r="A87" s="354" t="e">
        <f ca="1">CONCATENATE(O3," - Transportation Footprint (Scope 3a)")</f>
        <v>#REF!</v>
      </c>
      <c r="B87" s="354"/>
      <c r="C87" s="354"/>
      <c r="D87" s="354"/>
      <c r="E87" s="354"/>
      <c r="F87" s="354"/>
      <c r="G87" s="354"/>
      <c r="H87" s="354"/>
      <c r="I87" s="354"/>
      <c r="J87" s="354"/>
      <c r="K87" s="354"/>
      <c r="L87" s="354"/>
      <c r="M87" s="354"/>
      <c r="N87" s="354"/>
      <c r="O87" s="354"/>
      <c r="P87" s="46"/>
    </row>
    <row r="88" spans="1:16" ht="15.75" thickBot="1" x14ac:dyDescent="0.3">
      <c r="A88" s="46"/>
      <c r="B88" s="46"/>
      <c r="C88" s="46"/>
      <c r="D88" s="46"/>
      <c r="E88" s="46"/>
      <c r="F88" s="46"/>
      <c r="G88" s="46"/>
      <c r="H88" s="46"/>
      <c r="I88" s="46"/>
      <c r="J88" s="46"/>
      <c r="K88" s="46"/>
      <c r="L88" s="46"/>
      <c r="M88" s="46"/>
      <c r="N88" s="46"/>
      <c r="O88" s="46"/>
      <c r="P88" s="46"/>
    </row>
    <row r="89" spans="1:16" ht="15.75" thickBot="1" x14ac:dyDescent="0.3">
      <c r="A89" s="341" t="s">
        <v>19</v>
      </c>
      <c r="B89" s="341" t="s">
        <v>0</v>
      </c>
      <c r="C89" s="341" t="s">
        <v>5</v>
      </c>
      <c r="D89" s="337" t="s">
        <v>6</v>
      </c>
      <c r="E89" s="338"/>
      <c r="F89" s="337" t="s">
        <v>7</v>
      </c>
      <c r="G89" s="338"/>
      <c r="H89" s="337" t="s">
        <v>8</v>
      </c>
      <c r="I89" s="338"/>
      <c r="J89" s="337" t="s">
        <v>9</v>
      </c>
      <c r="K89" s="338"/>
      <c r="L89" s="337" t="s">
        <v>10</v>
      </c>
      <c r="M89" s="338"/>
      <c r="N89" s="337" t="s">
        <v>11</v>
      </c>
      <c r="O89" s="338"/>
      <c r="P89" s="46"/>
    </row>
    <row r="90" spans="1:16" x14ac:dyDescent="0.25">
      <c r="A90" s="342"/>
      <c r="B90" s="342"/>
      <c r="C90" s="342"/>
      <c r="D90" s="339" t="s">
        <v>2</v>
      </c>
      <c r="E90" s="341" t="s">
        <v>13</v>
      </c>
      <c r="F90" s="339" t="s">
        <v>2</v>
      </c>
      <c r="G90" s="341" t="s">
        <v>119</v>
      </c>
      <c r="H90" s="339" t="s">
        <v>2</v>
      </c>
      <c r="I90" s="341" t="s">
        <v>14</v>
      </c>
      <c r="J90" s="339" t="s">
        <v>2</v>
      </c>
      <c r="K90" s="341" t="s">
        <v>14</v>
      </c>
      <c r="L90" s="339" t="s">
        <v>2</v>
      </c>
      <c r="M90" s="341" t="s">
        <v>14</v>
      </c>
      <c r="N90" s="339" t="s">
        <v>2</v>
      </c>
      <c r="O90" s="341" t="s">
        <v>14</v>
      </c>
      <c r="P90" s="46"/>
    </row>
    <row r="91" spans="1:16" ht="15.75" thickBot="1" x14ac:dyDescent="0.3">
      <c r="A91" s="342"/>
      <c r="B91" s="342"/>
      <c r="C91" s="342"/>
      <c r="D91" s="340"/>
      <c r="E91" s="342"/>
      <c r="F91" s="340"/>
      <c r="G91" s="342"/>
      <c r="H91" s="340"/>
      <c r="I91" s="342"/>
      <c r="J91" s="340"/>
      <c r="K91" s="342"/>
      <c r="L91" s="340"/>
      <c r="M91" s="342"/>
      <c r="N91" s="340"/>
      <c r="O91" s="342"/>
      <c r="P91" s="46"/>
    </row>
    <row r="92" spans="1:16" ht="15.75" thickBot="1" x14ac:dyDescent="0.3">
      <c r="A92" s="132"/>
      <c r="B92" s="133"/>
      <c r="C92" s="134"/>
      <c r="D92" s="134"/>
      <c r="E92" s="134"/>
      <c r="F92" s="134"/>
      <c r="G92" s="134"/>
      <c r="H92" s="134"/>
      <c r="I92" s="134"/>
      <c r="J92" s="134"/>
      <c r="K92" s="134"/>
      <c r="L92" s="134"/>
      <c r="M92" s="134"/>
      <c r="N92" s="134"/>
      <c r="O92" s="134"/>
      <c r="P92" s="46"/>
    </row>
    <row r="93" spans="1:16" ht="15.75" thickBot="1" x14ac:dyDescent="0.3">
      <c r="A93" s="53" t="s">
        <v>20</v>
      </c>
      <c r="B93" s="135"/>
      <c r="C93" s="52"/>
      <c r="D93" s="135"/>
      <c r="E93" s="136"/>
      <c r="F93" s="135"/>
      <c r="G93" s="136"/>
      <c r="H93" s="135"/>
      <c r="I93" s="136"/>
      <c r="J93" s="135"/>
      <c r="K93" s="136"/>
      <c r="L93" s="135"/>
      <c r="M93" s="136"/>
      <c r="N93" s="135"/>
      <c r="O93" s="137"/>
      <c r="P93" s="46"/>
    </row>
    <row r="94" spans="1:16" ht="15.75" thickBot="1" x14ac:dyDescent="0.3">
      <c r="A94" s="54" t="s">
        <v>108</v>
      </c>
      <c r="B94" s="55" t="s">
        <v>17</v>
      </c>
      <c r="C94" s="56" t="str">
        <f ca="1">IFERROR('transfer 3'!T57+'transfer 3'!T61+'transfer 3'!T63+'transfer 3'!T65,"")</f>
        <v/>
      </c>
      <c r="D94" s="135">
        <f>'Default Conversions'!D11</f>
        <v>0.13900000000000001</v>
      </c>
      <c r="E94" s="52" t="str">
        <f t="shared" ref="E94:G105" ca="1" si="27">IFERROR(D94*$C94,"")</f>
        <v/>
      </c>
      <c r="F94" s="135">
        <f>'Default Conversions'!F11</f>
        <v>22.5</v>
      </c>
      <c r="G94" s="52" t="str">
        <f t="shared" ca="1" si="27"/>
        <v/>
      </c>
      <c r="H94" s="135">
        <f>'Default Conversions'!H11</f>
        <v>0.17</v>
      </c>
      <c r="I94" s="52" t="str">
        <f t="shared" ref="I94:I105" ca="1" si="28">IFERROR(H94*$C94,"")</f>
        <v/>
      </c>
      <c r="J94" s="135">
        <f>'Default Conversions'!J11</f>
        <v>5.4000000000000003E-3</v>
      </c>
      <c r="K94" s="52" t="str">
        <f t="shared" ref="K94:K105" ca="1" si="29">IFERROR(J94*$C94,"")</f>
        <v/>
      </c>
      <c r="L94" s="135">
        <f>'Default Conversions'!L11</f>
        <v>3.3999999999999998E-3</v>
      </c>
      <c r="M94" s="52" t="str">
        <f t="shared" ref="M94:M105" ca="1" si="30">IFERROR(L94*$C94,"")</f>
        <v/>
      </c>
      <c r="N94" s="135">
        <f>'Default Conversions'!N11</f>
        <v>5.2000000000000002E-6</v>
      </c>
      <c r="O94" s="52" t="str">
        <f t="shared" ref="O94:O105" ca="1" si="31">IFERROR(N94*$C94,"")</f>
        <v/>
      </c>
      <c r="P94" s="46"/>
    </row>
    <row r="95" spans="1:16" ht="15.75" thickBot="1" x14ac:dyDescent="0.3">
      <c r="A95" s="54" t="s">
        <v>309</v>
      </c>
      <c r="B95" s="55" t="s">
        <v>17</v>
      </c>
      <c r="C95" s="56" t="str">
        <f ca="1">IFERROR('transfer 3'!T58,"")</f>
        <v/>
      </c>
      <c r="D95" s="135">
        <f>'Default Conversions'!D15</f>
        <v>0.13900000000000001</v>
      </c>
      <c r="E95" s="52" t="str">
        <f t="shared" ca="1" si="27"/>
        <v/>
      </c>
      <c r="F95" s="135">
        <f>'Default Conversions'!F15</f>
        <v>22.57</v>
      </c>
      <c r="G95" s="52" t="str">
        <f t="shared" ca="1" si="27"/>
        <v/>
      </c>
      <c r="H95" s="135">
        <f>'Default Conversions'!H15</f>
        <v>1.4999999999999999E-2</v>
      </c>
      <c r="I95" s="52" t="str">
        <f t="shared" ca="1" si="28"/>
        <v/>
      </c>
      <c r="J95" s="135">
        <f>'Default Conversions'!J15</f>
        <v>2.0000000000000001E-4</v>
      </c>
      <c r="K95" s="52" t="str">
        <f t="shared" ca="1" si="29"/>
        <v/>
      </c>
      <c r="L95" s="135">
        <f>'Default Conversions'!L15</f>
        <v>3.0000000000000001E-3</v>
      </c>
      <c r="M95" s="52" t="str">
        <f t="shared" ca="1" si="30"/>
        <v/>
      </c>
      <c r="N95" s="135">
        <f>'Default Conversions'!N15</f>
        <v>2.5200000000000001E-3</v>
      </c>
      <c r="O95" s="52" t="str">
        <f t="shared" ca="1" si="31"/>
        <v/>
      </c>
      <c r="P95" s="46"/>
    </row>
    <row r="96" spans="1:16" ht="15.75" thickBot="1" x14ac:dyDescent="0.3">
      <c r="A96" s="54" t="s">
        <v>310</v>
      </c>
      <c r="B96" s="55" t="s">
        <v>17</v>
      </c>
      <c r="C96" s="56" t="str">
        <f ca="1">IFERROR('transfer 3'!T59,"")</f>
        <v/>
      </c>
      <c r="D96" s="135">
        <f>'Default Conversions'!D16</f>
        <v>0.13900000000000001</v>
      </c>
      <c r="E96" s="52" t="str">
        <f t="shared" ca="1" si="27"/>
        <v/>
      </c>
      <c r="F96" s="135">
        <f>'Default Conversions'!F16</f>
        <v>22.545000000000002</v>
      </c>
      <c r="G96" s="52" t="str">
        <f t="shared" ca="1" si="27"/>
        <v/>
      </c>
      <c r="H96" s="135">
        <f>'Default Conversions'!H16</f>
        <v>5.8499999999999996E-2</v>
      </c>
      <c r="I96" s="52" t="str">
        <f t="shared" ca="1" si="28"/>
        <v/>
      </c>
      <c r="J96" s="135">
        <f>'Default Conversions'!J16</f>
        <v>2.0000000000000001E-4</v>
      </c>
      <c r="K96" s="52" t="str">
        <f t="shared" ca="1" si="29"/>
        <v/>
      </c>
      <c r="L96" s="135">
        <f>'Default Conversions'!L16</f>
        <v>7.0000000000000001E-3</v>
      </c>
      <c r="M96" s="52" t="str">
        <f t="shared" ca="1" si="30"/>
        <v/>
      </c>
      <c r="N96" s="135">
        <f>'Default Conversions'!N16</f>
        <v>2.6049999999999997E-3</v>
      </c>
      <c r="O96" s="52" t="str">
        <f t="shared" ca="1" si="31"/>
        <v/>
      </c>
      <c r="P96" s="46"/>
    </row>
    <row r="97" spans="1:16" ht="15.75" thickBot="1" x14ac:dyDescent="0.3">
      <c r="A97" s="54" t="s">
        <v>311</v>
      </c>
      <c r="B97" s="55" t="s">
        <v>17</v>
      </c>
      <c r="C97" s="56" t="str">
        <f ca="1">IFERROR('transfer 3'!T60+'transfer 3'!T62+'transfer 3'!T64+'transfer 3'!T66,"")</f>
        <v/>
      </c>
      <c r="D97" s="135">
        <f>'Default Conversions'!D11</f>
        <v>0.13900000000000001</v>
      </c>
      <c r="E97" s="52" t="str">
        <f t="shared" ca="1" si="27"/>
        <v/>
      </c>
      <c r="F97" s="52" t="str">
        <f ca="1">IFERROR(IF(ISNA('Transfer 1'!F14),'Default Conversions'!F11,'Transfer 1'!F14),"")</f>
        <v/>
      </c>
      <c r="G97" s="52" t="str">
        <f t="shared" ca="1" si="27"/>
        <v/>
      </c>
      <c r="H97" s="52" t="str">
        <f ca="1">IFERROR(IF(ISNA('Transfer 1'!H14),'Default Conversions'!H11,'Transfer 1'!H14),"")</f>
        <v/>
      </c>
      <c r="I97" s="52" t="str">
        <f t="shared" ca="1" si="28"/>
        <v/>
      </c>
      <c r="J97" s="52" t="str">
        <f ca="1">IFERROR(IF(ISNA('Transfer 1'!J14),'Default Conversions'!J11,'Transfer 1'!J14),"")</f>
        <v/>
      </c>
      <c r="K97" s="52" t="str">
        <f t="shared" ca="1" si="29"/>
        <v/>
      </c>
      <c r="L97" s="52" t="str">
        <f ca="1">IFERROR(IF(ISNA('Transfer 1'!L14),'Default Conversions'!L11,'Transfer 1'!L14),"")</f>
        <v/>
      </c>
      <c r="M97" s="52" t="str">
        <f t="shared" ca="1" si="30"/>
        <v/>
      </c>
      <c r="N97" s="52" t="str">
        <f ca="1">IFERROR(IF(ISNA('Transfer 1'!N14),'Default Conversions'!N11,'Transfer 1'!N14),"")</f>
        <v/>
      </c>
      <c r="O97" s="52" t="str">
        <f t="shared" ca="1" si="31"/>
        <v/>
      </c>
      <c r="P97" s="46"/>
    </row>
    <row r="98" spans="1:16" ht="15.75" thickBot="1" x14ac:dyDescent="0.3">
      <c r="A98" s="54" t="s">
        <v>109</v>
      </c>
      <c r="B98" s="55" t="s">
        <v>17</v>
      </c>
      <c r="C98" s="56" t="str">
        <f ca="1">IFERROR('transfer 3'!T67+'transfer 3'!T71,"")</f>
        <v/>
      </c>
      <c r="D98" s="135">
        <f>'Default Conversions'!D20</f>
        <v>0.124</v>
      </c>
      <c r="E98" s="52" t="str">
        <f t="shared" ca="1" si="27"/>
        <v/>
      </c>
      <c r="F98" s="135">
        <f>'Default Conversions'!F20</f>
        <v>19.600000000000001</v>
      </c>
      <c r="G98" s="52" t="str">
        <f t="shared" ca="1" si="27"/>
        <v/>
      </c>
      <c r="H98" s="135">
        <f>'Default Conversions'!H20</f>
        <v>0.11</v>
      </c>
      <c r="I98" s="52" t="str">
        <f t="shared" ca="1" si="28"/>
        <v/>
      </c>
      <c r="J98" s="135">
        <f>'Default Conversions'!J20</f>
        <v>4.4999999999999997E-3</v>
      </c>
      <c r="K98" s="52" t="str">
        <f t="shared" ca="1" si="29"/>
        <v/>
      </c>
      <c r="L98" s="135">
        <f>'Default Conversions'!L20</f>
        <v>5.4000000000000001E-4</v>
      </c>
      <c r="M98" s="52" t="str">
        <f t="shared" ca="1" si="30"/>
        <v/>
      </c>
      <c r="N98" s="52" t="str">
        <f ca="1">IFERROR(IF(ISNA('Transfer 1'!N15),'Default Conversions'!N20,'Transfer 1'!N15),"")</f>
        <v/>
      </c>
      <c r="O98" s="52" t="str">
        <f t="shared" ca="1" si="31"/>
        <v/>
      </c>
      <c r="P98" s="46"/>
    </row>
    <row r="99" spans="1:16" ht="15.75" thickBot="1" x14ac:dyDescent="0.3">
      <c r="A99" s="54" t="s">
        <v>312</v>
      </c>
      <c r="B99" s="55" t="s">
        <v>17</v>
      </c>
      <c r="C99" s="56" t="str">
        <f ca="1">IFERROR('transfer 3'!T68,"")</f>
        <v/>
      </c>
      <c r="D99" s="135">
        <f>'Default Conversions'!D23</f>
        <v>0.124</v>
      </c>
      <c r="E99" s="52" t="str">
        <f t="shared" ca="1" si="27"/>
        <v/>
      </c>
      <c r="F99" s="135">
        <f>'Default Conversions'!F23</f>
        <v>19.77</v>
      </c>
      <c r="G99" s="52" t="str">
        <f t="shared" ca="1" si="27"/>
        <v/>
      </c>
      <c r="H99" s="135">
        <f>'Default Conversions'!H23</f>
        <v>2.7E-2</v>
      </c>
      <c r="I99" s="52" t="str">
        <f t="shared" ca="1" si="28"/>
        <v/>
      </c>
      <c r="J99" s="135">
        <f>'Default Conversions'!J23</f>
        <v>3.6000000000000002E-4</v>
      </c>
      <c r="K99" s="52" t="str">
        <f t="shared" ca="1" si="29"/>
        <v/>
      </c>
      <c r="L99" s="135">
        <f>'Default Conversions'!L23</f>
        <v>3.0000000000000001E-3</v>
      </c>
      <c r="M99" s="52" t="str">
        <f t="shared" ca="1" si="30"/>
        <v/>
      </c>
      <c r="N99" s="135">
        <f>'Default Conversions'!N23</f>
        <v>6.7000000000000002E-3</v>
      </c>
      <c r="O99" s="52" t="str">
        <f t="shared" ca="1" si="31"/>
        <v/>
      </c>
      <c r="P99" s="46"/>
    </row>
    <row r="100" spans="1:16" ht="15.75" thickBot="1" x14ac:dyDescent="0.3">
      <c r="A100" s="54" t="s">
        <v>313</v>
      </c>
      <c r="B100" s="55" t="s">
        <v>17</v>
      </c>
      <c r="C100" s="56" t="str">
        <f ca="1">IFERROR('transfer 3'!T69,"")</f>
        <v/>
      </c>
      <c r="D100" s="135">
        <f>'Default Conversions'!D24</f>
        <v>0.124</v>
      </c>
      <c r="E100" s="52" t="str">
        <f t="shared" ca="1" si="27"/>
        <v/>
      </c>
      <c r="F100" s="135">
        <f>'Default Conversions'!F24</f>
        <v>19.79</v>
      </c>
      <c r="G100" s="52" t="str">
        <f t="shared" ca="1" si="27"/>
        <v/>
      </c>
      <c r="H100" s="135">
        <f>'Default Conversions'!H24</f>
        <v>3.5000000000000003E-2</v>
      </c>
      <c r="I100" s="52" t="str">
        <f t="shared" ca="1" si="28"/>
        <v/>
      </c>
      <c r="J100" s="135">
        <f>'Default Conversions'!J24</f>
        <v>3.6000000000000002E-4</v>
      </c>
      <c r="K100" s="52" t="str">
        <f t="shared" ca="1" si="29"/>
        <v/>
      </c>
      <c r="L100" s="135">
        <f>'Default Conversions'!L24</f>
        <v>3.0000000000000001E-3</v>
      </c>
      <c r="M100" s="52" t="str">
        <f t="shared" ca="1" si="30"/>
        <v/>
      </c>
      <c r="N100" s="135">
        <f>'Default Conversions'!N24</f>
        <v>6.6100000000000004E-3</v>
      </c>
      <c r="O100" s="52" t="str">
        <f t="shared" ca="1" si="31"/>
        <v/>
      </c>
      <c r="P100" s="46"/>
    </row>
    <row r="101" spans="1:16" ht="15.75" thickBot="1" x14ac:dyDescent="0.3">
      <c r="A101" s="54" t="s">
        <v>314</v>
      </c>
      <c r="B101" s="55" t="s">
        <v>17</v>
      </c>
      <c r="C101" s="56" t="str">
        <f ca="1">IFERROR('transfer 3'!T670+'transfer 3'!T72,"")</f>
        <v/>
      </c>
      <c r="D101" s="135">
        <f>'Default Conversions'!D23</f>
        <v>0.124</v>
      </c>
      <c r="E101" s="52" t="str">
        <f t="shared" ca="1" si="27"/>
        <v/>
      </c>
      <c r="F101" s="52" t="str">
        <f ca="1">IFERROR(IF(ISNA('Transfer 1'!F15),'Default Conversions'!F20,'Transfer 1'!F15),"")</f>
        <v/>
      </c>
      <c r="G101" s="52" t="str">
        <f t="shared" ca="1" si="27"/>
        <v/>
      </c>
      <c r="H101" s="52" t="str">
        <f ca="1">IFERROR(IF(ISNA('Transfer 1'!H15),'Default Conversions'!H20,'Transfer 1'!H15),"")</f>
        <v/>
      </c>
      <c r="I101" s="52" t="str">
        <f t="shared" ca="1" si="28"/>
        <v/>
      </c>
      <c r="J101" s="52" t="str">
        <f ca="1">IFERROR(IF(ISNA('Transfer 1'!J15),'Default Conversions'!J20,'Transfer 1'!J15),"")</f>
        <v/>
      </c>
      <c r="K101" s="52" t="str">
        <f t="shared" ca="1" si="29"/>
        <v/>
      </c>
      <c r="L101" s="52" t="str">
        <f ca="1">IFERROR(IF(ISNA('Transfer 1'!L15),'Default Conversions'!L20,'Transfer 1'!L15),"")</f>
        <v/>
      </c>
      <c r="M101" s="52" t="str">
        <f t="shared" ca="1" si="30"/>
        <v/>
      </c>
      <c r="N101" s="52" t="str">
        <f ca="1">IFERROR(IF(ISNA('Transfer 1'!N15),'Default Conversions'!N20,'Transfer 1'!N15),"")</f>
        <v/>
      </c>
      <c r="O101" s="52" t="str">
        <f t="shared" ca="1" si="31"/>
        <v/>
      </c>
      <c r="P101" s="46"/>
    </row>
    <row r="102" spans="1:16" ht="15.75" thickBot="1" x14ac:dyDescent="0.3">
      <c r="A102" s="54" t="s">
        <v>110</v>
      </c>
      <c r="B102" s="55" t="s">
        <v>24</v>
      </c>
      <c r="C102" s="56" t="str">
        <f ca="1">IFERROR('transfer 3'!T73+'transfer 3'!T75,"")</f>
        <v/>
      </c>
      <c r="D102" s="135">
        <f>'Default Conversions'!D26</f>
        <v>0.10299999999999999</v>
      </c>
      <c r="E102" s="52" t="str">
        <f t="shared" ca="1" si="27"/>
        <v/>
      </c>
      <c r="F102" s="135">
        <f>'Default Conversions'!F26</f>
        <v>13.1</v>
      </c>
      <c r="G102" s="121" t="str">
        <f t="shared" ca="1" si="27"/>
        <v/>
      </c>
      <c r="H102" s="135">
        <f>'Default Conversions'!H26</f>
        <v>0.01</v>
      </c>
      <c r="I102" s="52" t="str">
        <f t="shared" ca="1" si="28"/>
        <v/>
      </c>
      <c r="J102" s="135">
        <f>'Default Conversions'!J26</f>
        <v>6.2999999999999998E-6</v>
      </c>
      <c r="K102" s="121" t="str">
        <f t="shared" ca="1" si="29"/>
        <v/>
      </c>
      <c r="L102" s="135">
        <f>'Default Conversions'!L26</f>
        <v>7.6000000000000004E-4</v>
      </c>
      <c r="M102" s="121" t="str">
        <f t="shared" ca="1" si="30"/>
        <v/>
      </c>
      <c r="N102" s="135">
        <f>'Default Conversions'!N26</f>
        <v>8.3999999999999992E-6</v>
      </c>
      <c r="O102" s="121" t="str">
        <f t="shared" ca="1" si="31"/>
        <v/>
      </c>
      <c r="P102" s="46"/>
    </row>
    <row r="103" spans="1:16" ht="15.75" thickBot="1" x14ac:dyDescent="0.3">
      <c r="A103" s="54" t="s">
        <v>315</v>
      </c>
      <c r="B103" s="55" t="s">
        <v>24</v>
      </c>
      <c r="C103" s="56" t="str">
        <f ca="1">IFERROR('transfer 3'!T74,"")</f>
        <v/>
      </c>
      <c r="D103" s="135">
        <f>'Default Conversions'!D26</f>
        <v>0.10299999999999999</v>
      </c>
      <c r="E103" s="52" t="str">
        <f t="shared" ca="1" si="27"/>
        <v/>
      </c>
      <c r="F103" s="248" t="str">
        <f ca="1">IFERROR(IF(ISNA('Transfer 1'!F16),'Default Conversions'!F26,'Transfer 1'!F16),"")</f>
        <v/>
      </c>
      <c r="G103" s="134" t="str">
        <f t="shared" ca="1" si="27"/>
        <v/>
      </c>
      <c r="H103" s="134" t="str">
        <f ca="1">IFERROR(IF(ISNA('Transfer 1'!H16),'Default Conversions'!H26,'Transfer 1'!H16),"")</f>
        <v/>
      </c>
      <c r="I103" s="52" t="str">
        <f t="shared" ca="1" si="28"/>
        <v/>
      </c>
      <c r="J103" s="248" t="str">
        <f ca="1">IFERROR(IF(ISNA('Transfer 1'!J16),'Default Conversions'!J26,'Transfer 1'!J16),"")</f>
        <v/>
      </c>
      <c r="K103" s="134" t="str">
        <f t="shared" ca="1" si="29"/>
        <v/>
      </c>
      <c r="L103" s="248" t="str">
        <f ca="1">IFERROR(IF(ISNA('Transfer 1'!L16),'Default Conversions'!L26,'Transfer 1'!L16),"")</f>
        <v/>
      </c>
      <c r="M103" s="134" t="str">
        <f t="shared" ca="1" si="30"/>
        <v/>
      </c>
      <c r="N103" s="248" t="str">
        <f ca="1">IFERROR(IF(ISNA('Transfer 1'!N16),'Default Conversions'!N26,'Transfer 1'!N16),"")</f>
        <v/>
      </c>
      <c r="O103" s="134" t="str">
        <f t="shared" ca="1" si="31"/>
        <v/>
      </c>
      <c r="P103" s="46"/>
    </row>
    <row r="104" spans="1:16" ht="15.75" thickBot="1" x14ac:dyDescent="0.3">
      <c r="A104" s="54" t="str">
        <f ca="1">IFERROR('transfer 3'!Q81,"Other conventional energy transportation #1")</f>
        <v>Other conventional energy transportation #1</v>
      </c>
      <c r="B104" s="55" t="str">
        <f ca="1">IFERROR('transfer 3'!R81,"TBD")</f>
        <v>TBD</v>
      </c>
      <c r="C104" s="56" t="str">
        <f ca="1">IFERROR('transfer 3'!T81,"")</f>
        <v/>
      </c>
      <c r="D104" s="135" t="str">
        <f ca="1">IFERROR('Transfer 1'!D56,"")</f>
        <v/>
      </c>
      <c r="E104" s="52" t="str">
        <f t="shared" ca="1" si="27"/>
        <v/>
      </c>
      <c r="F104" s="135" t="str">
        <f ca="1">IFERROR('Transfer 1'!F56,"")</f>
        <v/>
      </c>
      <c r="G104" s="52" t="str">
        <f t="shared" ca="1" si="27"/>
        <v/>
      </c>
      <c r="H104" s="135" t="str">
        <f ca="1">IFERROR('Transfer 1'!H56,"")</f>
        <v/>
      </c>
      <c r="I104" s="52" t="str">
        <f t="shared" ca="1" si="28"/>
        <v/>
      </c>
      <c r="J104" s="135" t="str">
        <f ca="1">IFERROR('Transfer 1'!J56,"")</f>
        <v/>
      </c>
      <c r="K104" s="52" t="str">
        <f t="shared" ca="1" si="29"/>
        <v/>
      </c>
      <c r="L104" s="135" t="str">
        <f ca="1">IFERROR('Transfer 1'!L56,"")</f>
        <v/>
      </c>
      <c r="M104" s="52" t="str">
        <f t="shared" ca="1" si="30"/>
        <v/>
      </c>
      <c r="N104" s="135" t="str">
        <f ca="1">IFERROR('Transfer 1'!N56,"")</f>
        <v/>
      </c>
      <c r="O104" s="52" t="str">
        <f t="shared" ca="1" si="31"/>
        <v/>
      </c>
      <c r="P104" s="46"/>
    </row>
    <row r="105" spans="1:16" ht="15.75" thickBot="1" x14ac:dyDescent="0.3">
      <c r="A105" s="54" t="str">
        <f ca="1">IFERROR('transfer 3'!Q82,"Other conventional energy transportation #2")</f>
        <v>Other conventional energy transportation #2</v>
      </c>
      <c r="B105" s="55" t="str">
        <f ca="1">IFERROR('transfer 3'!R82,"TBD")</f>
        <v>TBD</v>
      </c>
      <c r="C105" s="56" t="str">
        <f ca="1">IFERROR('transfer 3'!T82,"")</f>
        <v/>
      </c>
      <c r="D105" s="135" t="str">
        <f ca="1">IFERROR('Transfer 1'!D57,"")</f>
        <v/>
      </c>
      <c r="E105" s="52" t="str">
        <f t="shared" ca="1" si="27"/>
        <v/>
      </c>
      <c r="F105" s="135" t="str">
        <f ca="1">IFERROR('Transfer 1'!F57,"")</f>
        <v/>
      </c>
      <c r="G105" s="52" t="str">
        <f t="shared" ca="1" si="27"/>
        <v/>
      </c>
      <c r="H105" s="135" t="str">
        <f ca="1">IFERROR('Transfer 1'!H57,"")</f>
        <v/>
      </c>
      <c r="I105" s="52" t="str">
        <f t="shared" ca="1" si="28"/>
        <v/>
      </c>
      <c r="J105" s="135" t="str">
        <f ca="1">IFERROR('Transfer 1'!J57,"")</f>
        <v/>
      </c>
      <c r="K105" s="52" t="str">
        <f t="shared" ca="1" si="29"/>
        <v/>
      </c>
      <c r="L105" s="135" t="str">
        <f ca="1">IFERROR('Transfer 1'!L57,"")</f>
        <v/>
      </c>
      <c r="M105" s="52" t="str">
        <f t="shared" ca="1" si="30"/>
        <v/>
      </c>
      <c r="N105" s="135" t="str">
        <f ca="1">IFERROR('Transfer 1'!N57,"")</f>
        <v/>
      </c>
      <c r="O105" s="52" t="str">
        <f t="shared" ca="1" si="31"/>
        <v/>
      </c>
      <c r="P105" s="46"/>
    </row>
    <row r="106" spans="1:16" ht="15.75" thickBot="1" x14ac:dyDescent="0.3">
      <c r="A106" s="125" t="s">
        <v>96</v>
      </c>
      <c r="B106" s="135"/>
      <c r="C106" s="135"/>
      <c r="D106" s="135"/>
      <c r="E106" s="138">
        <f ca="1">SUM(E94:E105)</f>
        <v>0</v>
      </c>
      <c r="F106" s="135"/>
      <c r="G106" s="138">
        <f ca="1">SUM(G94:G105)</f>
        <v>0</v>
      </c>
      <c r="H106" s="135"/>
      <c r="I106" s="138">
        <f ca="1">SUM(I94:I105)</f>
        <v>0</v>
      </c>
      <c r="J106" s="135"/>
      <c r="K106" s="138">
        <f ca="1">SUM(K94:K105)</f>
        <v>0</v>
      </c>
      <c r="L106" s="135"/>
      <c r="M106" s="138">
        <f ca="1">SUM(M94:M105)</f>
        <v>0</v>
      </c>
      <c r="N106" s="139"/>
      <c r="O106" s="138">
        <f ca="1">SUM(O94:O105)</f>
        <v>0</v>
      </c>
      <c r="P106" s="46"/>
    </row>
    <row r="107" spans="1:16" ht="30" customHeight="1" thickBot="1" x14ac:dyDescent="0.3">
      <c r="A107" s="343" t="s">
        <v>141</v>
      </c>
      <c r="B107" s="344"/>
      <c r="C107" s="344"/>
      <c r="D107" s="344"/>
      <c r="E107" s="344"/>
      <c r="F107" s="344"/>
      <c r="G107" s="344"/>
      <c r="H107" s="344"/>
      <c r="I107" s="344"/>
      <c r="J107" s="344"/>
      <c r="K107" s="344"/>
      <c r="L107" s="344"/>
      <c r="M107" s="344"/>
      <c r="N107" s="344"/>
      <c r="O107" s="345"/>
      <c r="P107" s="46"/>
    </row>
    <row r="108" spans="1:16" ht="15.75" thickBot="1" x14ac:dyDescent="0.3">
      <c r="A108" s="53" t="s">
        <v>25</v>
      </c>
      <c r="B108" s="135"/>
      <c r="C108" s="52"/>
      <c r="D108" s="135"/>
      <c r="E108" s="52"/>
      <c r="F108" s="135"/>
      <c r="G108" s="52"/>
      <c r="H108" s="135"/>
      <c r="I108" s="52"/>
      <c r="J108" s="135"/>
      <c r="K108" s="52"/>
      <c r="L108" s="135"/>
      <c r="M108" s="52"/>
      <c r="N108" s="135"/>
      <c r="O108" s="52"/>
      <c r="P108" s="46"/>
    </row>
    <row r="109" spans="1:16" ht="15.75" thickBot="1" x14ac:dyDescent="0.3">
      <c r="A109" s="54" t="s">
        <v>111</v>
      </c>
      <c r="B109" s="55" t="s">
        <v>17</v>
      </c>
      <c r="C109" s="56" t="str">
        <f ca="1">IFERROR('transfer 3'!T49+'transfer 3'!T51+'transfer 3'!T53+'transfer 3'!T55,"")</f>
        <v/>
      </c>
      <c r="D109" s="135">
        <f>'Default Conversions'!D10</f>
        <v>0.127</v>
      </c>
      <c r="E109" s="52" t="str">
        <f t="shared" ref="E109:G112" ca="1" si="32">IFERROR(D109*$C109,"")</f>
        <v/>
      </c>
      <c r="F109" s="135">
        <f>'Default Conversions'!F10</f>
        <v>22.3</v>
      </c>
      <c r="G109" s="52" t="str">
        <f t="shared" ref="G109" ca="1" si="33">IFERROR(F109*$C109,"")</f>
        <v/>
      </c>
      <c r="H109" s="135">
        <f>'Default Conversions'!H10</f>
        <v>0.2</v>
      </c>
      <c r="I109" s="52" t="str">
        <f t="shared" ref="I109:I112" ca="1" si="34">IFERROR(H109*$C109,"")</f>
        <v/>
      </c>
      <c r="J109" s="135">
        <f>'Default Conversions'!J10</f>
        <v>0</v>
      </c>
      <c r="K109" s="52" t="str">
        <f t="shared" ref="K109:K112" ca="1" si="35">IFERROR(J109*$C109,"")</f>
        <v/>
      </c>
      <c r="L109" s="135">
        <f>'Default Conversions'!L10</f>
        <v>9.8999999999999999E-4</v>
      </c>
      <c r="M109" s="52" t="str">
        <f t="shared" ref="M109:M112" ca="1" si="36">IFERROR(L109*$C109,"")</f>
        <v/>
      </c>
      <c r="N109" s="135" t="str">
        <f>'Default Conversions'!N10</f>
        <v>NP</v>
      </c>
      <c r="O109" s="52" t="str">
        <f t="shared" ref="O109:O112" ca="1" si="37">IFERROR(N109*$C109,"")</f>
        <v/>
      </c>
      <c r="P109" s="46"/>
    </row>
    <row r="110" spans="1:16" ht="15.75" thickBot="1" x14ac:dyDescent="0.3">
      <c r="A110" s="54" t="s">
        <v>316</v>
      </c>
      <c r="B110" s="55" t="s">
        <v>17</v>
      </c>
      <c r="C110" s="56" t="str">
        <f ca="1">IFERROR('transfer 3'!T50+'transfer 3'!T52+'transfer 3'!T54+'transfer 3'!T56,"")</f>
        <v/>
      </c>
      <c r="D110" s="135">
        <f>'Default Conversions'!D10</f>
        <v>0.127</v>
      </c>
      <c r="E110" s="52" t="str">
        <f t="shared" ca="1" si="32"/>
        <v/>
      </c>
      <c r="F110" s="135" t="str">
        <f ca="1">IFERROR(IF(ISNA('Transfer 1'!F13),'Default Conversions'!F10,'Transfer 1'!F13),"")</f>
        <v/>
      </c>
      <c r="G110" s="52" t="str">
        <f t="shared" ca="1" si="32"/>
        <v/>
      </c>
      <c r="H110" s="135" t="str">
        <f ca="1">IFERROR(IF(ISNA('Transfer 1'!H13),'Default Conversions'!H10,'Transfer 1'!H13),"")</f>
        <v/>
      </c>
      <c r="I110" s="52" t="str">
        <f t="shared" ca="1" si="34"/>
        <v/>
      </c>
      <c r="J110" s="135" t="str">
        <f ca="1">IFERROR(IF(ISNA('Transfer 1'!J13),'Default Conversions'!J10,'Transfer 1'!J13),"")</f>
        <v/>
      </c>
      <c r="K110" s="52" t="str">
        <f t="shared" ca="1" si="35"/>
        <v/>
      </c>
      <c r="L110" s="135" t="str">
        <f ca="1">IFERROR(IF(ISNA('Transfer 1'!L13),'Default Conversions'!L10,'Transfer 1'!L13),"")</f>
        <v/>
      </c>
      <c r="M110" s="52" t="str">
        <f t="shared" ca="1" si="36"/>
        <v/>
      </c>
      <c r="N110" s="135" t="str">
        <f ca="1">IFERROR(IF(ISNA('Transfer 1'!N13),'Default Conversions'!N10,'Transfer 1'!N13),"")</f>
        <v/>
      </c>
      <c r="O110" s="52" t="str">
        <f t="shared" ca="1" si="37"/>
        <v/>
      </c>
      <c r="P110" s="46"/>
    </row>
    <row r="111" spans="1:16" ht="15.75" thickBot="1" x14ac:dyDescent="0.3">
      <c r="A111" s="54" t="str">
        <f ca="1">IFERROR('transfer 3'!Q86,"Other renewable energy transportation #1")</f>
        <v>Other renewable energy transportation #1</v>
      </c>
      <c r="B111" s="55" t="str">
        <f ca="1">IFERROR('transfer 3'!R86,"TBD")</f>
        <v>TBD</v>
      </c>
      <c r="C111" s="56" t="str">
        <f ca="1">IFERROR('transfer 3'!T86,"")</f>
        <v/>
      </c>
      <c r="D111" s="135" t="str">
        <f ca="1">IFERROR('Transfer 1'!D68,"")</f>
        <v/>
      </c>
      <c r="E111" s="52" t="str">
        <f t="shared" ca="1" si="32"/>
        <v/>
      </c>
      <c r="F111" s="135" t="str">
        <f ca="1">IFERROR('Transfer 1'!F68,"")</f>
        <v/>
      </c>
      <c r="G111" s="52" t="str">
        <f t="shared" ca="1" si="32"/>
        <v/>
      </c>
      <c r="H111" s="135" t="str">
        <f ca="1">IFERROR('Transfer 1'!H68,"")</f>
        <v/>
      </c>
      <c r="I111" s="52" t="str">
        <f t="shared" ca="1" si="34"/>
        <v/>
      </c>
      <c r="J111" s="135" t="str">
        <f ca="1">IFERROR('Transfer 1'!J68,"")</f>
        <v/>
      </c>
      <c r="K111" s="52" t="str">
        <f t="shared" ca="1" si="35"/>
        <v/>
      </c>
      <c r="L111" s="135" t="str">
        <f ca="1">IFERROR('Transfer 1'!L68,"")</f>
        <v/>
      </c>
      <c r="M111" s="52" t="str">
        <f t="shared" ca="1" si="36"/>
        <v/>
      </c>
      <c r="N111" s="135" t="str">
        <f ca="1">IFERROR('Transfer 1'!N68,"")</f>
        <v/>
      </c>
      <c r="O111" s="52" t="str">
        <f t="shared" ca="1" si="37"/>
        <v/>
      </c>
      <c r="P111" s="46"/>
    </row>
    <row r="112" spans="1:16" ht="15.75" thickBot="1" x14ac:dyDescent="0.3">
      <c r="A112" s="54" t="str">
        <f ca="1">IFERROR('transfer 3'!Q87,"Other renewable energy transportation #2")</f>
        <v>Other renewable energy transportation #2</v>
      </c>
      <c r="B112" s="55" t="str">
        <f ca="1">IFERROR('transfer 3'!R87,"TBD")</f>
        <v>TBD</v>
      </c>
      <c r="C112" s="56" t="str">
        <f ca="1">IFERROR('transfer 3'!T87,"")</f>
        <v/>
      </c>
      <c r="D112" s="135" t="str">
        <f ca="1">IFERROR('Transfer 1'!D69,"")</f>
        <v/>
      </c>
      <c r="E112" s="52" t="str">
        <f t="shared" ca="1" si="32"/>
        <v/>
      </c>
      <c r="F112" s="135" t="str">
        <f ca="1">IFERROR('Transfer 1'!F69,"")</f>
        <v/>
      </c>
      <c r="G112" s="52" t="str">
        <f t="shared" ca="1" si="32"/>
        <v/>
      </c>
      <c r="H112" s="135" t="str">
        <f ca="1">IFERROR('Transfer 1'!H69,"")</f>
        <v/>
      </c>
      <c r="I112" s="52" t="str">
        <f t="shared" ca="1" si="34"/>
        <v/>
      </c>
      <c r="J112" s="135" t="str">
        <f ca="1">IFERROR('Transfer 1'!J69,"")</f>
        <v/>
      </c>
      <c r="K112" s="52" t="str">
        <f t="shared" ca="1" si="35"/>
        <v/>
      </c>
      <c r="L112" s="135" t="str">
        <f ca="1">IFERROR('Transfer 1'!L69,"")</f>
        <v/>
      </c>
      <c r="M112" s="52" t="str">
        <f t="shared" ca="1" si="36"/>
        <v/>
      </c>
      <c r="N112" s="135" t="str">
        <f ca="1">IFERROR('Transfer 1'!N69,"")</f>
        <v/>
      </c>
      <c r="O112" s="52" t="str">
        <f t="shared" ca="1" si="37"/>
        <v/>
      </c>
      <c r="P112" s="46"/>
    </row>
    <row r="113" spans="1:16" ht="15.75" thickBot="1" x14ac:dyDescent="0.3">
      <c r="A113" s="125" t="s">
        <v>97</v>
      </c>
      <c r="B113" s="135"/>
      <c r="C113" s="135"/>
      <c r="D113" s="135"/>
      <c r="E113" s="140">
        <f ca="1">SUM(E109:E112)</f>
        <v>0</v>
      </c>
      <c r="F113" s="135"/>
      <c r="G113" s="140">
        <f ca="1">SUM(G109:G112)</f>
        <v>0</v>
      </c>
      <c r="H113" s="141"/>
      <c r="I113" s="140">
        <f ca="1">SUM(I109:I112)</f>
        <v>0</v>
      </c>
      <c r="J113" s="135"/>
      <c r="K113" s="140">
        <f ca="1">SUM(K109:K112)</f>
        <v>0</v>
      </c>
      <c r="L113" s="135"/>
      <c r="M113" s="140">
        <f ca="1">SUM(M109:M112)</f>
        <v>0</v>
      </c>
      <c r="N113" s="135"/>
      <c r="O113" s="140">
        <f ca="1">SUM(O109:O112)</f>
        <v>0</v>
      </c>
      <c r="P113" s="46"/>
    </row>
    <row r="114" spans="1:16" ht="30" customHeight="1" thickBot="1" x14ac:dyDescent="0.3">
      <c r="A114" s="343" t="s">
        <v>141</v>
      </c>
      <c r="B114" s="344"/>
      <c r="C114" s="344"/>
      <c r="D114" s="344"/>
      <c r="E114" s="344"/>
      <c r="F114" s="344"/>
      <c r="G114" s="344"/>
      <c r="H114" s="344"/>
      <c r="I114" s="344"/>
      <c r="J114" s="344"/>
      <c r="K114" s="344"/>
      <c r="L114" s="344"/>
      <c r="M114" s="344"/>
      <c r="N114" s="344"/>
      <c r="O114" s="345"/>
      <c r="P114" s="46"/>
    </row>
    <row r="115" spans="1:16" ht="15.75" thickBot="1" x14ac:dyDescent="0.3">
      <c r="A115" s="285" t="s">
        <v>118</v>
      </c>
      <c r="B115" s="135"/>
      <c r="C115" s="135"/>
      <c r="D115" s="135"/>
      <c r="E115" s="286">
        <f ca="1">SUM(E113,E106)</f>
        <v>0</v>
      </c>
      <c r="F115" s="135"/>
      <c r="G115" s="286">
        <f ca="1">SUM(G113,G106)</f>
        <v>0</v>
      </c>
      <c r="H115" s="141"/>
      <c r="I115" s="286">
        <f ca="1">SUM(I113,I106)</f>
        <v>0</v>
      </c>
      <c r="J115" s="135"/>
      <c r="K115" s="286">
        <f ca="1">SUM(K113,K106)</f>
        <v>0</v>
      </c>
      <c r="L115" s="135"/>
      <c r="M115" s="286">
        <f ca="1">SUM(M113,M106)</f>
        <v>0</v>
      </c>
      <c r="N115" s="135"/>
      <c r="O115" s="286">
        <f ca="1">SUM(O113,O106)</f>
        <v>0</v>
      </c>
      <c r="P115" s="46"/>
    </row>
    <row r="116" spans="1:16" ht="14.45" customHeight="1" x14ac:dyDescent="0.25">
      <c r="A116" s="282"/>
      <c r="B116" s="283"/>
      <c r="C116" s="283"/>
      <c r="D116" s="283"/>
      <c r="E116" s="283"/>
      <c r="F116" s="283"/>
      <c r="G116" s="283"/>
      <c r="H116" s="283"/>
      <c r="I116" s="283"/>
      <c r="J116" s="283"/>
      <c r="K116" s="283"/>
      <c r="L116" s="283"/>
      <c r="M116" s="283"/>
      <c r="N116" s="283"/>
      <c r="O116" s="284"/>
      <c r="P116" s="46"/>
    </row>
    <row r="117" spans="1:16" ht="14.45" customHeight="1" x14ac:dyDescent="0.25">
      <c r="A117" s="265"/>
      <c r="B117" s="264"/>
      <c r="C117" s="264"/>
      <c r="D117" s="264"/>
      <c r="E117" s="264"/>
      <c r="F117" s="264"/>
      <c r="G117" s="264"/>
      <c r="H117" s="264"/>
      <c r="I117" s="264"/>
      <c r="J117" s="264"/>
      <c r="K117" s="264"/>
      <c r="L117" s="264"/>
      <c r="M117" s="264"/>
      <c r="N117" s="264"/>
      <c r="O117" s="266"/>
      <c r="P117" s="46"/>
    </row>
    <row r="118" spans="1:16" ht="14.45" customHeight="1" x14ac:dyDescent="0.25">
      <c r="A118" s="265"/>
      <c r="B118" s="264"/>
      <c r="C118" s="264"/>
      <c r="D118" s="264"/>
      <c r="E118" s="264"/>
      <c r="F118" s="264"/>
      <c r="G118" s="264"/>
      <c r="H118" s="264"/>
      <c r="I118" s="264"/>
      <c r="J118" s="264"/>
      <c r="K118" s="264"/>
      <c r="L118" s="264"/>
      <c r="M118" s="264"/>
      <c r="N118" s="264"/>
      <c r="O118" s="266"/>
      <c r="P118" s="46"/>
    </row>
    <row r="119" spans="1:16" ht="14.45" customHeight="1" x14ac:dyDescent="0.25">
      <c r="A119" s="265"/>
      <c r="B119" s="264"/>
      <c r="C119" s="264"/>
      <c r="D119" s="264"/>
      <c r="E119" s="264"/>
      <c r="F119" s="264"/>
      <c r="G119" s="264"/>
      <c r="H119" s="264"/>
      <c r="I119" s="264"/>
      <c r="J119" s="264"/>
      <c r="K119" s="264"/>
      <c r="L119" s="264"/>
      <c r="M119" s="264"/>
      <c r="N119" s="264"/>
      <c r="O119" s="266"/>
      <c r="P119" s="46"/>
    </row>
    <row r="120" spans="1:16" ht="14.45" customHeight="1" x14ac:dyDescent="0.25">
      <c r="A120" s="265"/>
      <c r="B120" s="264"/>
      <c r="C120" s="264"/>
      <c r="D120" s="264"/>
      <c r="E120" s="264"/>
      <c r="F120" s="264"/>
      <c r="G120" s="264"/>
      <c r="H120" s="264"/>
      <c r="I120" s="264"/>
      <c r="J120" s="264"/>
      <c r="K120" s="264"/>
      <c r="L120" s="264"/>
      <c r="M120" s="264"/>
      <c r="N120" s="264"/>
      <c r="O120" s="266"/>
      <c r="P120" s="46"/>
    </row>
    <row r="121" spans="1:16" ht="14.45" customHeight="1" x14ac:dyDescent="0.25">
      <c r="A121" s="265"/>
      <c r="B121" s="264"/>
      <c r="C121" s="264"/>
      <c r="D121" s="264"/>
      <c r="E121" s="264"/>
      <c r="F121" s="264"/>
      <c r="G121" s="264"/>
      <c r="H121" s="264"/>
      <c r="I121" s="264"/>
      <c r="J121" s="264"/>
      <c r="K121" s="264"/>
      <c r="L121" s="264"/>
      <c r="M121" s="264"/>
      <c r="N121" s="264"/>
      <c r="O121" s="266"/>
      <c r="P121" s="46"/>
    </row>
    <row r="122" spans="1:16" ht="14.45" customHeight="1" x14ac:dyDescent="0.25">
      <c r="A122" s="265"/>
      <c r="B122" s="264"/>
      <c r="C122" s="264"/>
      <c r="D122" s="264"/>
      <c r="E122" s="264"/>
      <c r="F122" s="264"/>
      <c r="G122" s="264"/>
      <c r="H122" s="264"/>
      <c r="I122" s="264"/>
      <c r="J122" s="264"/>
      <c r="K122" s="264"/>
      <c r="L122" s="264"/>
      <c r="M122" s="264"/>
      <c r="N122" s="264"/>
      <c r="O122" s="266"/>
      <c r="P122" s="46"/>
    </row>
    <row r="123" spans="1:16" ht="14.45" customHeight="1" x14ac:dyDescent="0.25">
      <c r="A123" s="265"/>
      <c r="B123" s="264"/>
      <c r="C123" s="264"/>
      <c r="D123" s="264"/>
      <c r="E123" s="264"/>
      <c r="F123" s="264"/>
      <c r="G123" s="264"/>
      <c r="H123" s="264"/>
      <c r="I123" s="264"/>
      <c r="J123" s="264"/>
      <c r="K123" s="264"/>
      <c r="L123" s="264"/>
      <c r="M123" s="264"/>
      <c r="N123" s="264"/>
      <c r="O123" s="266"/>
      <c r="P123" s="46"/>
    </row>
    <row r="124" spans="1:16" ht="14.45" customHeight="1" x14ac:dyDescent="0.25">
      <c r="A124" s="265"/>
      <c r="B124" s="264"/>
      <c r="C124" s="264"/>
      <c r="D124" s="264"/>
      <c r="E124" s="264"/>
      <c r="F124" s="264"/>
      <c r="G124" s="264"/>
      <c r="H124" s="264"/>
      <c r="I124" s="264"/>
      <c r="J124" s="264"/>
      <c r="K124" s="264"/>
      <c r="L124" s="264"/>
      <c r="M124" s="264"/>
      <c r="N124" s="264"/>
      <c r="O124" s="266"/>
      <c r="P124" s="46"/>
    </row>
    <row r="125" spans="1:16" ht="14.45" customHeight="1" thickBot="1" x14ac:dyDescent="0.3">
      <c r="A125" s="267"/>
      <c r="B125" s="268"/>
      <c r="C125" s="268"/>
      <c r="D125" s="268"/>
      <c r="E125" s="268"/>
      <c r="F125" s="268"/>
      <c r="G125" s="268"/>
      <c r="H125" s="268" t="s">
        <v>120</v>
      </c>
      <c r="I125" s="268"/>
      <c r="J125" s="268"/>
      <c r="K125" s="268"/>
      <c r="L125" s="268"/>
      <c r="M125" s="268"/>
      <c r="N125" s="268"/>
      <c r="O125" s="269"/>
      <c r="P125" s="46"/>
    </row>
    <row r="126" spans="1:16" ht="15.75" x14ac:dyDescent="0.25">
      <c r="A126" s="230" t="str">
        <f>General!$A$4</f>
        <v>Spreadsheets for Environmental Footprint Analysis (SEFA) Version 3.0, November 2019</v>
      </c>
      <c r="B126" s="213"/>
      <c r="C126" s="213"/>
      <c r="D126" s="213"/>
      <c r="E126" s="213"/>
      <c r="F126" s="213"/>
      <c r="G126" s="213"/>
      <c r="H126" s="213"/>
      <c r="I126" s="213"/>
      <c r="J126" s="213"/>
      <c r="K126" s="213"/>
      <c r="L126" s="213"/>
      <c r="M126" s="213"/>
      <c r="N126" s="2"/>
      <c r="O126" s="47" t="e">
        <f ca="1">General!$A$3</f>
        <v>#REF!</v>
      </c>
      <c r="P126" s="46"/>
    </row>
    <row r="127" spans="1:16" x14ac:dyDescent="0.25">
      <c r="A127" s="213"/>
      <c r="B127" s="213"/>
      <c r="C127" s="213" t="s">
        <v>120</v>
      </c>
      <c r="D127" s="213"/>
      <c r="E127" s="213"/>
      <c r="F127" s="213"/>
      <c r="G127" s="213"/>
      <c r="H127" s="213"/>
      <c r="I127" s="213"/>
      <c r="J127" s="213"/>
      <c r="K127" s="213"/>
      <c r="L127" s="213"/>
      <c r="M127" s="213"/>
      <c r="N127" s="2"/>
      <c r="O127" s="47" t="e">
        <f ca="1">General!$A$6</f>
        <v>#REF!</v>
      </c>
      <c r="P127" s="46"/>
    </row>
    <row r="128" spans="1:16" x14ac:dyDescent="0.25">
      <c r="A128" s="213"/>
      <c r="B128" s="213" t="s">
        <v>120</v>
      </c>
      <c r="C128" s="213" t="s">
        <v>120</v>
      </c>
      <c r="D128" s="213"/>
      <c r="E128" s="213"/>
      <c r="F128" s="213"/>
      <c r="G128" s="213"/>
      <c r="H128" s="213"/>
      <c r="I128" s="213"/>
      <c r="J128" s="213"/>
      <c r="K128" s="213"/>
      <c r="L128" s="213"/>
      <c r="M128" s="213"/>
      <c r="N128" s="2"/>
      <c r="O128" s="47" t="e">
        <f ca="1">General!$C$17</f>
        <v>#REF!</v>
      </c>
      <c r="P128" s="46"/>
    </row>
    <row r="129" spans="1:16" ht="18.75" x14ac:dyDescent="0.3">
      <c r="A129" s="354" t="e">
        <f ca="1">CONCATENATE(O3," - Off-Site Footprint (Scope 3b)")</f>
        <v>#REF!</v>
      </c>
      <c r="B129" s="354"/>
      <c r="C129" s="354"/>
      <c r="D129" s="354"/>
      <c r="E129" s="354"/>
      <c r="F129" s="354"/>
      <c r="G129" s="354"/>
      <c r="H129" s="354"/>
      <c r="I129" s="354"/>
      <c r="J129" s="354"/>
      <c r="K129" s="354"/>
      <c r="L129" s="354"/>
      <c r="M129" s="354"/>
      <c r="N129" s="354"/>
      <c r="O129" s="354"/>
      <c r="P129" s="46"/>
    </row>
    <row r="130" spans="1:16" ht="15.75" thickBot="1" x14ac:dyDescent="0.3">
      <c r="A130" s="46"/>
      <c r="B130" s="46"/>
      <c r="C130" s="46"/>
      <c r="D130" s="46"/>
      <c r="E130" s="46"/>
      <c r="F130" s="46"/>
      <c r="G130" s="46"/>
      <c r="H130" s="46"/>
      <c r="I130" s="46"/>
      <c r="J130" s="46"/>
      <c r="K130" s="46"/>
      <c r="L130" s="46"/>
      <c r="M130" s="46"/>
      <c r="N130" s="46"/>
      <c r="O130" s="46"/>
      <c r="P130" s="46"/>
    </row>
    <row r="131" spans="1:16" ht="15.75" thickBot="1" x14ac:dyDescent="0.3">
      <c r="A131" s="349" t="s">
        <v>19</v>
      </c>
      <c r="B131" s="349" t="s">
        <v>0</v>
      </c>
      <c r="C131" s="349" t="s">
        <v>5</v>
      </c>
      <c r="D131" s="349" t="s">
        <v>6</v>
      </c>
      <c r="E131" s="349"/>
      <c r="F131" s="349" t="s">
        <v>7</v>
      </c>
      <c r="G131" s="349"/>
      <c r="H131" s="349" t="s">
        <v>8</v>
      </c>
      <c r="I131" s="349"/>
      <c r="J131" s="349" t="s">
        <v>9</v>
      </c>
      <c r="K131" s="349"/>
      <c r="L131" s="349" t="s">
        <v>10</v>
      </c>
      <c r="M131" s="349"/>
      <c r="N131" s="349" t="s">
        <v>11</v>
      </c>
      <c r="O131" s="349"/>
      <c r="P131" s="46"/>
    </row>
    <row r="132" spans="1:16" ht="15.75" thickBot="1" x14ac:dyDescent="0.3">
      <c r="A132" s="349"/>
      <c r="B132" s="349"/>
      <c r="C132" s="349"/>
      <c r="D132" s="143" t="s">
        <v>12</v>
      </c>
      <c r="E132" s="349" t="s">
        <v>13</v>
      </c>
      <c r="F132" s="143" t="s">
        <v>12</v>
      </c>
      <c r="G132" s="349" t="s">
        <v>119</v>
      </c>
      <c r="H132" s="143" t="s">
        <v>12</v>
      </c>
      <c r="I132" s="349" t="s">
        <v>14</v>
      </c>
      <c r="J132" s="143" t="s">
        <v>12</v>
      </c>
      <c r="K132" s="349" t="s">
        <v>14</v>
      </c>
      <c r="L132" s="143" t="s">
        <v>12</v>
      </c>
      <c r="M132" s="349" t="s">
        <v>14</v>
      </c>
      <c r="N132" s="143" t="s">
        <v>12</v>
      </c>
      <c r="O132" s="349" t="s">
        <v>14</v>
      </c>
      <c r="P132" s="46"/>
    </row>
    <row r="133" spans="1:16" ht="15.75" thickBot="1" x14ac:dyDescent="0.3">
      <c r="A133" s="349"/>
      <c r="B133" s="349"/>
      <c r="C133" s="349"/>
      <c r="D133" s="143" t="s">
        <v>15</v>
      </c>
      <c r="E133" s="349"/>
      <c r="F133" s="143" t="s">
        <v>15</v>
      </c>
      <c r="G133" s="349"/>
      <c r="H133" s="143" t="s">
        <v>15</v>
      </c>
      <c r="I133" s="349"/>
      <c r="J133" s="143" t="s">
        <v>15</v>
      </c>
      <c r="K133" s="349"/>
      <c r="L133" s="143" t="s">
        <v>15</v>
      </c>
      <c r="M133" s="349"/>
      <c r="N133" s="143" t="s">
        <v>15</v>
      </c>
      <c r="O133" s="349"/>
      <c r="P133" s="46"/>
    </row>
    <row r="134" spans="1:16" ht="15.75" thickBot="1" x14ac:dyDescent="0.3">
      <c r="A134" s="54"/>
      <c r="B134" s="135"/>
      <c r="C134" s="135"/>
      <c r="D134" s="135"/>
      <c r="E134" s="135"/>
      <c r="F134" s="135"/>
      <c r="G134" s="135"/>
      <c r="H134" s="135"/>
      <c r="I134" s="135"/>
      <c r="J134" s="135"/>
      <c r="K134" s="135"/>
      <c r="L134" s="135"/>
      <c r="M134" s="135"/>
      <c r="N134" s="135"/>
      <c r="O134" s="135"/>
      <c r="P134" s="46"/>
    </row>
    <row r="135" spans="1:16" ht="15.75" thickBot="1" x14ac:dyDescent="0.3">
      <c r="A135" s="53" t="s">
        <v>27</v>
      </c>
      <c r="B135" s="55"/>
      <c r="C135" s="52"/>
      <c r="D135" s="135"/>
      <c r="E135" s="52"/>
      <c r="F135" s="135"/>
      <c r="G135" s="52"/>
      <c r="H135" s="135"/>
      <c r="I135" s="52"/>
      <c r="J135" s="135"/>
      <c r="K135" s="52"/>
      <c r="L135" s="135"/>
      <c r="M135" s="52"/>
      <c r="N135" s="135"/>
      <c r="O135" s="52"/>
      <c r="P135" s="46"/>
    </row>
    <row r="136" spans="1:16" ht="15.75" thickBot="1" x14ac:dyDescent="0.3">
      <c r="A136" s="54" t="s">
        <v>247</v>
      </c>
      <c r="B136" s="55" t="s">
        <v>61</v>
      </c>
      <c r="C136" s="56" t="str">
        <f ca="1">IFERROR('transfer 3'!T91,"")</f>
        <v/>
      </c>
      <c r="D136" s="135">
        <f>'Default Conversions'!D31</f>
        <v>6.3299999999999995E-2</v>
      </c>
      <c r="E136" s="52" t="str">
        <f t="shared" ref="E136:E154" ca="1" si="38">IFERROR(D136*$C136,"")</f>
        <v/>
      </c>
      <c r="F136" s="135">
        <f>'Default Conversions'!F31</f>
        <v>9.15</v>
      </c>
      <c r="G136" s="52" t="str">
        <f t="shared" ref="G136:G154" ca="1" si="39">IFERROR(F136*$C136,"")</f>
        <v/>
      </c>
      <c r="H136" s="135">
        <f>'Default Conversions'!H31</f>
        <v>1.4800000000000001E-2</v>
      </c>
      <c r="I136" s="52" t="str">
        <f t="shared" ref="I136:I154" ca="1" si="40">IFERROR(H136*$C136,"")</f>
        <v/>
      </c>
      <c r="J136" s="135">
        <f>'Default Conversions'!J31</f>
        <v>2.8299999999999999E-2</v>
      </c>
      <c r="K136" s="52" t="str">
        <f t="shared" ref="K136:K154" ca="1" si="41">IFERROR(J136*$C136,"")</f>
        <v/>
      </c>
      <c r="L136" s="135">
        <f>'Default Conversions'!L31</f>
        <v>8.8000000000000005E-3</v>
      </c>
      <c r="M136" s="52" t="str">
        <f t="shared" ref="M136:M154" ca="1" si="42">IFERROR(L136*$C136,"")</f>
        <v/>
      </c>
      <c r="N136" s="135">
        <f>'Default Conversions'!N31</f>
        <v>1.0200000000000001E-3</v>
      </c>
      <c r="O136" s="52" t="str">
        <f t="shared" ref="O136:O154" ca="1" si="43">IFERROR(N136*$C136,"")</f>
        <v/>
      </c>
      <c r="P136" s="46"/>
    </row>
    <row r="137" spans="1:16" ht="15.75" thickBot="1" x14ac:dyDescent="0.3">
      <c r="A137" s="54" t="s">
        <v>248</v>
      </c>
      <c r="B137" s="55" t="s">
        <v>61</v>
      </c>
      <c r="C137" s="56" t="str">
        <f ca="1">IFERROR('transfer 3'!T92,"")</f>
        <v/>
      </c>
      <c r="D137" s="135">
        <f>'Default Conversions'!D32</f>
        <v>4.1200000000000001E-2</v>
      </c>
      <c r="E137" s="52" t="str">
        <f t="shared" ca="1" si="38"/>
        <v/>
      </c>
      <c r="F137" s="135">
        <f>'Default Conversions'!F32</f>
        <v>0.85</v>
      </c>
      <c r="G137" s="52" t="str">
        <f t="shared" ca="1" si="39"/>
        <v/>
      </c>
      <c r="H137" s="135">
        <f>'Default Conversions'!H32</f>
        <v>2.7100000000000002E-3</v>
      </c>
      <c r="I137" s="52" t="str">
        <f t="shared" ca="1" si="40"/>
        <v/>
      </c>
      <c r="J137" s="135">
        <f>'Default Conversions'!J32</f>
        <v>7.9799999999999992E-3</v>
      </c>
      <c r="K137" s="52" t="str">
        <f t="shared" ca="1" si="41"/>
        <v/>
      </c>
      <c r="L137" s="135">
        <f>'Default Conversions'!L32</f>
        <v>7.6599999999999997E-4</v>
      </c>
      <c r="M137" s="52" t="str">
        <f t="shared" ca="1" si="42"/>
        <v/>
      </c>
      <c r="N137" s="135">
        <f>'Default Conversions'!N32</f>
        <v>1.07E-3</v>
      </c>
      <c r="O137" s="52" t="str">
        <f t="shared" ca="1" si="43"/>
        <v/>
      </c>
      <c r="P137" s="46"/>
    </row>
    <row r="138" spans="1:16" ht="15.75" thickBot="1" x14ac:dyDescent="0.3">
      <c r="A138" s="54" t="s">
        <v>249</v>
      </c>
      <c r="B138" s="55" t="s">
        <v>61</v>
      </c>
      <c r="C138" s="56" t="str">
        <f ca="1">IFERROR('transfer 3'!T93,"")</f>
        <v/>
      </c>
      <c r="D138" s="135">
        <f>'Default Conversions'!D33</f>
        <v>0.5</v>
      </c>
      <c r="E138" s="52" t="str">
        <f t="shared" ca="1" si="38"/>
        <v/>
      </c>
      <c r="F138" s="135">
        <f>'Default Conversions'!F33</f>
        <v>8.58</v>
      </c>
      <c r="G138" s="52" t="str">
        <f t="shared" ca="1" si="39"/>
        <v/>
      </c>
      <c r="H138" s="135">
        <f>'Default Conversions'!H33</f>
        <v>2.9899999999999999E-2</v>
      </c>
      <c r="I138" s="52" t="str">
        <f t="shared" ca="1" si="40"/>
        <v/>
      </c>
      <c r="J138" s="135">
        <f>'Default Conversions'!J33</f>
        <v>9.69E-2</v>
      </c>
      <c r="K138" s="52" t="str">
        <f t="shared" ca="1" si="41"/>
        <v/>
      </c>
      <c r="L138" s="135">
        <f>'Default Conversions'!L33</f>
        <v>9.1000000000000004E-3</v>
      </c>
      <c r="M138" s="52" t="str">
        <f t="shared" ca="1" si="42"/>
        <v/>
      </c>
      <c r="N138" s="135">
        <f>'Default Conversions'!N33</f>
        <v>1.3299999999999999E-2</v>
      </c>
      <c r="O138" s="52" t="str">
        <f t="shared" ca="1" si="43"/>
        <v/>
      </c>
      <c r="P138" s="46"/>
    </row>
    <row r="139" spans="1:16" ht="15.75" thickBot="1" x14ac:dyDescent="0.3">
      <c r="A139" s="54" t="s">
        <v>250</v>
      </c>
      <c r="B139" s="55" t="s">
        <v>61</v>
      </c>
      <c r="C139" s="56" t="str">
        <f ca="1">IFERROR('transfer 3'!T94,"")</f>
        <v/>
      </c>
      <c r="D139" s="135">
        <f>'Default Conversions'!D34</f>
        <v>3.1800000000000002E-2</v>
      </c>
      <c r="E139" s="52" t="str">
        <f t="shared" ca="1" si="38"/>
        <v/>
      </c>
      <c r="F139" s="135">
        <f>'Default Conversions'!F34</f>
        <v>-1.9900000000000001E-2</v>
      </c>
      <c r="G139" s="52" t="str">
        <f t="shared" ca="1" si="39"/>
        <v/>
      </c>
      <c r="H139" s="135">
        <f>'Default Conversions'!H34</f>
        <v>4.2500000000000003E-3</v>
      </c>
      <c r="I139" s="52" t="str">
        <f t="shared" ca="1" si="40"/>
        <v/>
      </c>
      <c r="J139" s="135">
        <f>'Default Conversions'!J34</f>
        <v>3.0300000000000001E-3</v>
      </c>
      <c r="K139" s="52" t="str">
        <f t="shared" ca="1" si="41"/>
        <v/>
      </c>
      <c r="L139" s="135">
        <f>'Default Conversions'!L34</f>
        <v>4.6900000000000002E-4</v>
      </c>
      <c r="M139" s="52" t="str">
        <f t="shared" ca="1" si="42"/>
        <v/>
      </c>
      <c r="N139" s="135">
        <f>'Default Conversions'!N34</f>
        <v>8.4599999999999996E-5</v>
      </c>
      <c r="O139" s="52" t="str">
        <f t="shared" ca="1" si="43"/>
        <v/>
      </c>
      <c r="P139" s="46"/>
    </row>
    <row r="140" spans="1:16" ht="15.75" thickBot="1" x14ac:dyDescent="0.3">
      <c r="A140" s="54" t="s">
        <v>251</v>
      </c>
      <c r="B140" s="55" t="s">
        <v>61</v>
      </c>
      <c r="C140" s="56" t="str">
        <f ca="1">IFERROR('transfer 3'!T95,"")</f>
        <v/>
      </c>
      <c r="D140" s="135">
        <f>'Default Conversions'!D35</f>
        <v>3.2399999999999998E-2</v>
      </c>
      <c r="E140" s="52" t="str">
        <f t="shared" ca="1" si="38"/>
        <v/>
      </c>
      <c r="F140" s="135">
        <f>'Default Conversions'!F35</f>
        <v>5.91E-2</v>
      </c>
      <c r="G140" s="52" t="str">
        <f t="shared" ca="1" si="39"/>
        <v/>
      </c>
      <c r="H140" s="135">
        <f>'Default Conversions'!H35</f>
        <v>4.3099999999999996E-3</v>
      </c>
      <c r="I140" s="52" t="str">
        <f t="shared" ca="1" si="40"/>
        <v/>
      </c>
      <c r="J140" s="135">
        <f>'Default Conversions'!J35</f>
        <v>3.0999999999999999E-3</v>
      </c>
      <c r="K140" s="52" t="str">
        <f t="shared" ca="1" si="41"/>
        <v/>
      </c>
      <c r="L140" s="135">
        <f>'Default Conversions'!L35</f>
        <v>4.7199999999999998E-4</v>
      </c>
      <c r="M140" s="52" t="str">
        <f t="shared" ca="1" si="42"/>
        <v/>
      </c>
      <c r="N140" s="135">
        <f>'Default Conversions'!N35</f>
        <v>8.7000000000000001E-5</v>
      </c>
      <c r="O140" s="52" t="str">
        <f t="shared" ca="1" si="43"/>
        <v/>
      </c>
      <c r="P140" s="46"/>
    </row>
    <row r="141" spans="1:16" ht="15.75" thickBot="1" x14ac:dyDescent="0.3">
      <c r="A141" s="54" t="s">
        <v>252</v>
      </c>
      <c r="B141" s="55" t="s">
        <v>61</v>
      </c>
      <c r="C141" s="56" t="str">
        <f ca="1">IFERROR('transfer 3'!T96,"")</f>
        <v/>
      </c>
      <c r="D141" s="135">
        <f>'Default Conversions'!D36</f>
        <v>2.0500000000000001E-2</v>
      </c>
      <c r="E141" s="52" t="str">
        <f t="shared" ca="1" si="38"/>
        <v/>
      </c>
      <c r="F141" s="135">
        <f>'Default Conversions'!F36</f>
        <v>1.25</v>
      </c>
      <c r="G141" s="52" t="str">
        <f t="shared" ca="1" si="39"/>
        <v/>
      </c>
      <c r="H141" s="135">
        <f>'Default Conversions'!H36</f>
        <v>1.99E-3</v>
      </c>
      <c r="I141" s="52" t="str">
        <f t="shared" ca="1" si="40"/>
        <v/>
      </c>
      <c r="J141" s="135">
        <f>'Default Conversions'!J36</f>
        <v>2.14E-3</v>
      </c>
      <c r="K141" s="52" t="str">
        <f t="shared" ca="1" si="41"/>
        <v/>
      </c>
      <c r="L141" s="135">
        <f>'Default Conversions'!L36</f>
        <v>2.7700000000000001E-4</v>
      </c>
      <c r="M141" s="52" t="str">
        <f t="shared" ca="1" si="42"/>
        <v/>
      </c>
      <c r="N141" s="135">
        <f>'Default Conversions'!N36</f>
        <v>5.8900000000000002E-5</v>
      </c>
      <c r="O141" s="52" t="str">
        <f t="shared" ca="1" si="43"/>
        <v/>
      </c>
      <c r="P141" s="46"/>
    </row>
    <row r="142" spans="1:16" ht="15.75" thickBot="1" x14ac:dyDescent="0.3">
      <c r="A142" s="54" t="s">
        <v>255</v>
      </c>
      <c r="B142" s="55" t="s">
        <v>61</v>
      </c>
      <c r="C142" s="56" t="str">
        <f ca="1">IFERROR('transfer 3'!T97,"")</f>
        <v/>
      </c>
      <c r="D142" s="135">
        <f>'Default Conversions'!D37</f>
        <v>2.48E-5</v>
      </c>
      <c r="E142" s="52" t="str">
        <f t="shared" ca="1" si="38"/>
        <v/>
      </c>
      <c r="F142" s="135">
        <f>'Default Conversions'!F37</f>
        <v>2.3999999999999998E-3</v>
      </c>
      <c r="G142" s="52" t="str">
        <f t="shared" ca="1" si="39"/>
        <v/>
      </c>
      <c r="H142" s="135">
        <f>'Default Conversions'!H37</f>
        <v>1.8E-5</v>
      </c>
      <c r="I142" s="52" t="str">
        <f t="shared" ca="1" si="40"/>
        <v/>
      </c>
      <c r="J142" s="135">
        <f>'Default Conversions'!J37</f>
        <v>4.5199999999999999E-6</v>
      </c>
      <c r="K142" s="52" t="str">
        <f t="shared" ca="1" si="41"/>
        <v/>
      </c>
      <c r="L142" s="135">
        <f>'Default Conversions'!L37</f>
        <v>2.61E-6</v>
      </c>
      <c r="M142" s="52" t="str">
        <f t="shared" ca="1" si="42"/>
        <v/>
      </c>
      <c r="N142" s="135">
        <f>'Default Conversions'!N37</f>
        <v>3.0800000000000001E-7</v>
      </c>
      <c r="O142" s="52" t="str">
        <f t="shared" ca="1" si="43"/>
        <v/>
      </c>
      <c r="P142" s="46"/>
    </row>
    <row r="143" spans="1:16" ht="15.75" thickBot="1" x14ac:dyDescent="0.3">
      <c r="A143" s="54" t="s">
        <v>29</v>
      </c>
      <c r="B143" s="55" t="s">
        <v>61</v>
      </c>
      <c r="C143" s="56" t="str">
        <f ca="1">IFERROR('transfer 3'!T98,"")</f>
        <v/>
      </c>
      <c r="D143" s="135">
        <f>'Default Conversions'!D38</f>
        <v>2.8E-5</v>
      </c>
      <c r="E143" s="52" t="str">
        <f t="shared" ca="1" si="38"/>
        <v/>
      </c>
      <c r="F143" s="135">
        <f>'Default Conversions'!F38</f>
        <v>3.3500000000000001E-3</v>
      </c>
      <c r="G143" s="52" t="str">
        <f t="shared" ca="1" si="39"/>
        <v/>
      </c>
      <c r="H143" s="135">
        <f>'Default Conversions'!H38</f>
        <v>1.6500000000000001E-5</v>
      </c>
      <c r="I143" s="52" t="str">
        <f t="shared" ca="1" si="40"/>
        <v/>
      </c>
      <c r="J143" s="135">
        <f>'Default Conversions'!J38</f>
        <v>1.4999999999999999E-5</v>
      </c>
      <c r="K143" s="52" t="str">
        <f t="shared" ca="1" si="41"/>
        <v/>
      </c>
      <c r="L143" s="135">
        <f>'Default Conversions'!L38</f>
        <v>1.9999999999999999E-6</v>
      </c>
      <c r="M143" s="52" t="str">
        <f t="shared" ca="1" si="42"/>
        <v/>
      </c>
      <c r="N143" s="135">
        <f>'Default Conversions'!N38</f>
        <v>2.0499999999999999E-10</v>
      </c>
      <c r="O143" s="52" t="str">
        <f t="shared" ca="1" si="43"/>
        <v/>
      </c>
      <c r="P143" s="46"/>
    </row>
    <row r="144" spans="1:16" ht="15.75" thickBot="1" x14ac:dyDescent="0.3">
      <c r="A144" s="54" t="s">
        <v>30</v>
      </c>
      <c r="B144" s="55" t="s">
        <v>61</v>
      </c>
      <c r="C144" s="56" t="str">
        <f ca="1">IFERROR('transfer 3'!T99,"")</f>
        <v/>
      </c>
      <c r="D144" s="135">
        <f>'Default Conversions'!D39</f>
        <v>3.32E-2</v>
      </c>
      <c r="E144" s="52" t="str">
        <f t="shared" ca="1" si="38"/>
        <v/>
      </c>
      <c r="F144" s="135">
        <f>'Default Conversions'!F39</f>
        <v>1.94</v>
      </c>
      <c r="G144" s="52" t="str">
        <f t="shared" ca="1" si="39"/>
        <v/>
      </c>
      <c r="H144" s="135">
        <f>'Default Conversions'!H39</f>
        <v>3.2499999999999999E-3</v>
      </c>
      <c r="I144" s="52" t="str">
        <f t="shared" ca="1" si="40"/>
        <v/>
      </c>
      <c r="J144" s="135">
        <f>'Default Conversions'!J39</f>
        <v>4.0899999999999999E-3</v>
      </c>
      <c r="K144" s="52" t="str">
        <f t="shared" ca="1" si="41"/>
        <v/>
      </c>
      <c r="L144" s="135">
        <f>'Default Conversions'!L39</f>
        <v>4.3899999999999999E-4</v>
      </c>
      <c r="M144" s="52" t="str">
        <f t="shared" ca="1" si="42"/>
        <v/>
      </c>
      <c r="N144" s="135">
        <f>'Default Conversions'!N39</f>
        <v>6.41E-5</v>
      </c>
      <c r="O144" s="52" t="str">
        <f t="shared" ca="1" si="43"/>
        <v/>
      </c>
      <c r="P144" s="46"/>
    </row>
    <row r="145" spans="1:16" ht="15.75" thickBot="1" x14ac:dyDescent="0.3">
      <c r="A145" s="54" t="s">
        <v>31</v>
      </c>
      <c r="B145" s="55" t="s">
        <v>32</v>
      </c>
      <c r="C145" s="56" t="str">
        <f ca="1">IFERROR('transfer 3'!T100,"")</f>
        <v/>
      </c>
      <c r="D145" s="135">
        <f>'Default Conversions'!D40</f>
        <v>3.3600000000000005E-2</v>
      </c>
      <c r="E145" s="52" t="str">
        <f t="shared" ca="1" si="38"/>
        <v/>
      </c>
      <c r="F145" s="135">
        <f>'Default Conversions'!F40</f>
        <v>4.47</v>
      </c>
      <c r="G145" s="52" t="str">
        <f t="shared" ca="1" si="39"/>
        <v/>
      </c>
      <c r="H145" s="135">
        <f>'Default Conversions'!H40</f>
        <v>1.4999999999999999E-2</v>
      </c>
      <c r="I145" s="52" t="str">
        <f t="shared" ca="1" si="40"/>
        <v/>
      </c>
      <c r="J145" s="135">
        <f>'Default Conversions'!J40</f>
        <v>3.2000000000000001E-2</v>
      </c>
      <c r="K145" s="52" t="str">
        <f t="shared" ca="1" si="41"/>
        <v/>
      </c>
      <c r="L145" s="135">
        <f>'Default Conversions'!L40</f>
        <v>6.3000000000000003E-4</v>
      </c>
      <c r="M145" s="52" t="str">
        <f t="shared" ca="1" si="42"/>
        <v/>
      </c>
      <c r="N145" s="135">
        <f>'Default Conversions'!N40</f>
        <v>2.9000000000000002E-6</v>
      </c>
      <c r="O145" s="52" t="str">
        <f t="shared" ca="1" si="43"/>
        <v/>
      </c>
      <c r="P145" s="46"/>
    </row>
    <row r="146" spans="1:16" ht="15.75" thickBot="1" x14ac:dyDescent="0.3">
      <c r="A146" s="54" t="s">
        <v>33</v>
      </c>
      <c r="B146" s="55" t="s">
        <v>61</v>
      </c>
      <c r="C146" s="56" t="str">
        <f ca="1">IFERROR('transfer 3'!T101,"")</f>
        <v/>
      </c>
      <c r="D146" s="135">
        <f>'Default Conversions'!D41</f>
        <v>2.6200000000000001E-2</v>
      </c>
      <c r="E146" s="52" t="str">
        <f t="shared" ca="1" si="38"/>
        <v/>
      </c>
      <c r="F146" s="135">
        <f>'Default Conversions'!F41</f>
        <v>2.02</v>
      </c>
      <c r="G146" s="52" t="str">
        <f t="shared" ca="1" si="39"/>
        <v/>
      </c>
      <c r="H146" s="135">
        <f>'Default Conversions'!H41</f>
        <v>4.0000000000000001E-3</v>
      </c>
      <c r="I146" s="52" t="str">
        <f t="shared" ca="1" si="40"/>
        <v/>
      </c>
      <c r="J146" s="135">
        <f>'Default Conversions'!J41</f>
        <v>2.7400000000000002E-3</v>
      </c>
      <c r="K146" s="52" t="str">
        <f t="shared" ca="1" si="41"/>
        <v/>
      </c>
      <c r="L146" s="135">
        <f>'Default Conversions'!L41</f>
        <v>3.7200000000000004E-4</v>
      </c>
      <c r="M146" s="52" t="str">
        <f t="shared" ca="1" si="42"/>
        <v/>
      </c>
      <c r="N146" s="135">
        <f>'Default Conversions'!N41</f>
        <v>3.7500000000000001E-4</v>
      </c>
      <c r="O146" s="52" t="str">
        <f t="shared" ca="1" si="43"/>
        <v/>
      </c>
      <c r="P146" s="46"/>
    </row>
    <row r="147" spans="1:16" ht="15.75" thickBot="1" x14ac:dyDescent="0.3">
      <c r="A147" s="54" t="s">
        <v>332</v>
      </c>
      <c r="B147" s="55" t="s">
        <v>61</v>
      </c>
      <c r="C147" s="56" t="str">
        <f ca="1">IFERROR('transfer 3'!T102,"")</f>
        <v/>
      </c>
      <c r="D147" s="135">
        <f>'Default Conversions'!D42</f>
        <v>1.3899999999999999E-2</v>
      </c>
      <c r="E147" s="52" t="str">
        <f t="shared" ca="1" si="38"/>
        <v/>
      </c>
      <c r="F147" s="135">
        <f>'Default Conversions'!F42</f>
        <v>1.34</v>
      </c>
      <c r="G147" s="52" t="str">
        <f t="shared" ca="1" si="39"/>
        <v/>
      </c>
      <c r="H147" s="135">
        <f>'Default Conversions'!H42</f>
        <v>6.5399999999999998E-3</v>
      </c>
      <c r="I147" s="52" t="str">
        <f t="shared" ca="1" si="40"/>
        <v/>
      </c>
      <c r="J147" s="135">
        <f>'Default Conversions'!J42</f>
        <v>1.0400000000000001E-2</v>
      </c>
      <c r="K147" s="52" t="str">
        <f t="shared" ca="1" si="41"/>
        <v/>
      </c>
      <c r="L147" s="135">
        <f>'Default Conversions'!L42</f>
        <v>3.7799999999999999E-3</v>
      </c>
      <c r="M147" s="52" t="str">
        <f t="shared" ca="1" si="42"/>
        <v/>
      </c>
      <c r="N147" s="135">
        <f>'Default Conversions'!N42</f>
        <v>9.6999999999999994E-4</v>
      </c>
      <c r="O147" s="52" t="str">
        <f t="shared" ca="1" si="43"/>
        <v/>
      </c>
      <c r="P147" s="46"/>
    </row>
    <row r="148" spans="1:16" ht="15.75" thickBot="1" x14ac:dyDescent="0.3">
      <c r="A148" s="54" t="s">
        <v>262</v>
      </c>
      <c r="B148" s="55" t="s">
        <v>264</v>
      </c>
      <c r="C148" s="56" t="str">
        <f ca="1">IFERROR('transfer 3'!T103,"")</f>
        <v/>
      </c>
      <c r="D148" s="135">
        <f>'Default Conversions'!D43</f>
        <v>0.217</v>
      </c>
      <c r="E148" s="52" t="str">
        <f t="shared" ca="1" si="38"/>
        <v/>
      </c>
      <c r="F148" s="135">
        <f>'Default Conversions'!F43</f>
        <v>19.5</v>
      </c>
      <c r="G148" s="52" t="str">
        <f t="shared" ca="1" si="39"/>
        <v/>
      </c>
      <c r="H148" s="135">
        <f>'Default Conversions'!H43</f>
        <v>9.7500000000000003E-2</v>
      </c>
      <c r="I148" s="52" t="str">
        <f t="shared" ca="1" si="40"/>
        <v/>
      </c>
      <c r="J148" s="135">
        <f>'Default Conversions'!J43</f>
        <v>0.154</v>
      </c>
      <c r="K148" s="52" t="str">
        <f t="shared" ca="1" si="41"/>
        <v/>
      </c>
      <c r="L148" s="135">
        <f>'Default Conversions'!L43</f>
        <v>5.7000000000000002E-2</v>
      </c>
      <c r="M148" s="52" t="str">
        <f t="shared" ca="1" si="42"/>
        <v/>
      </c>
      <c r="N148" s="135">
        <f>'Default Conversions'!N43</f>
        <v>1.41E-2</v>
      </c>
      <c r="O148" s="52" t="str">
        <f t="shared" ca="1" si="43"/>
        <v/>
      </c>
      <c r="P148" s="46"/>
    </row>
    <row r="149" spans="1:16" ht="15.75" thickBot="1" x14ac:dyDescent="0.3">
      <c r="A149" s="54" t="s">
        <v>263</v>
      </c>
      <c r="B149" s="55" t="s">
        <v>61</v>
      </c>
      <c r="C149" s="56" t="str">
        <f ca="1">IFERROR('transfer 3'!T104,"")</f>
        <v/>
      </c>
      <c r="D149" s="135">
        <f>'Default Conversions'!D44</f>
        <v>2.48E-5</v>
      </c>
      <c r="E149" s="52" t="str">
        <f t="shared" ca="1" si="38"/>
        <v/>
      </c>
      <c r="F149" s="135">
        <f>'Default Conversions'!F44</f>
        <v>2.3999999999999998E-3</v>
      </c>
      <c r="G149" s="52" t="str">
        <f t="shared" ca="1" si="39"/>
        <v/>
      </c>
      <c r="H149" s="135">
        <f>'Default Conversions'!H44</f>
        <v>1.8E-5</v>
      </c>
      <c r="I149" s="52" t="str">
        <f t="shared" ca="1" si="40"/>
        <v/>
      </c>
      <c r="J149" s="135">
        <f>'Default Conversions'!J44</f>
        <v>4.5199999999999999E-6</v>
      </c>
      <c r="K149" s="52" t="str">
        <f t="shared" ca="1" si="41"/>
        <v/>
      </c>
      <c r="L149" s="135">
        <f>'Default Conversions'!L44</f>
        <v>2.61E-6</v>
      </c>
      <c r="M149" s="52" t="str">
        <f t="shared" ca="1" si="42"/>
        <v/>
      </c>
      <c r="N149" s="135">
        <f>'Default Conversions'!N44</f>
        <v>3.0800000000000001E-7</v>
      </c>
      <c r="O149" s="52" t="str">
        <f t="shared" ca="1" si="43"/>
        <v/>
      </c>
      <c r="P149" s="46"/>
    </row>
    <row r="150" spans="1:16" ht="15.75" thickBot="1" x14ac:dyDescent="0.3">
      <c r="A150" s="54" t="s">
        <v>266</v>
      </c>
      <c r="B150" s="55" t="s">
        <v>61</v>
      </c>
      <c r="C150" s="56" t="str">
        <f ca="1">IFERROR('transfer 3'!T105,"")</f>
        <v/>
      </c>
      <c r="D150" s="135">
        <f>'Default Conversions'!D45</f>
        <v>2.48E-5</v>
      </c>
      <c r="E150" s="52" t="str">
        <f t="shared" ca="1" si="38"/>
        <v/>
      </c>
      <c r="F150" s="135">
        <f>'Default Conversions'!F45</f>
        <v>2.3999999999999998E-3</v>
      </c>
      <c r="G150" s="52" t="str">
        <f t="shared" ca="1" si="39"/>
        <v/>
      </c>
      <c r="H150" s="135">
        <f>'Default Conversions'!H45</f>
        <v>1.8E-5</v>
      </c>
      <c r="I150" s="52" t="str">
        <f t="shared" ca="1" si="40"/>
        <v/>
      </c>
      <c r="J150" s="135">
        <f>'Default Conversions'!J45</f>
        <v>4.5199999999999999E-6</v>
      </c>
      <c r="K150" s="52" t="str">
        <f t="shared" ca="1" si="41"/>
        <v/>
      </c>
      <c r="L150" s="135">
        <f>'Default Conversions'!L45</f>
        <v>2.61E-6</v>
      </c>
      <c r="M150" s="52" t="str">
        <f t="shared" ca="1" si="42"/>
        <v/>
      </c>
      <c r="N150" s="135">
        <f>'Default Conversions'!N45</f>
        <v>3.0800000000000001E-7</v>
      </c>
      <c r="O150" s="52" t="str">
        <f t="shared" ca="1" si="43"/>
        <v/>
      </c>
      <c r="P150" s="46"/>
    </row>
    <row r="151" spans="1:16" ht="15.75" thickBot="1" x14ac:dyDescent="0.3">
      <c r="A151" s="54" t="s">
        <v>34</v>
      </c>
      <c r="B151" s="55" t="s">
        <v>61</v>
      </c>
      <c r="C151" s="56" t="str">
        <f ca="1">IFERROR('transfer 3'!T106,"")</f>
        <v/>
      </c>
      <c r="D151" s="135">
        <f>'Default Conversions'!D46</f>
        <v>1.1599999999999999E-2</v>
      </c>
      <c r="E151" s="52" t="str">
        <f t="shared" ca="1" si="38"/>
        <v/>
      </c>
      <c r="F151" s="135">
        <f>'Default Conversions'!F46</f>
        <v>3.4</v>
      </c>
      <c r="G151" s="52" t="str">
        <f t="shared" ca="1" si="39"/>
        <v/>
      </c>
      <c r="H151" s="135">
        <f>'Default Conversions'!H46</f>
        <v>7.4999999999999997E-3</v>
      </c>
      <c r="I151" s="52" t="str">
        <f t="shared" ca="1" si="40"/>
        <v/>
      </c>
      <c r="J151" s="135">
        <f>'Default Conversions'!J46</f>
        <v>1.2E-2</v>
      </c>
      <c r="K151" s="52" t="str">
        <f t="shared" ca="1" si="41"/>
        <v/>
      </c>
      <c r="L151" s="135">
        <f>'Default Conversions'!L46</f>
        <v>4.4000000000000003E-3</v>
      </c>
      <c r="M151" s="52" t="str">
        <f t="shared" ca="1" si="42"/>
        <v/>
      </c>
      <c r="N151" s="135">
        <f>'Default Conversions'!N46</f>
        <v>1.44E-4</v>
      </c>
      <c r="O151" s="52" t="str">
        <f t="shared" ca="1" si="43"/>
        <v/>
      </c>
      <c r="P151" s="46"/>
    </row>
    <row r="152" spans="1:16" ht="15.75" thickBot="1" x14ac:dyDescent="0.3">
      <c r="A152" s="54" t="s">
        <v>35</v>
      </c>
      <c r="B152" s="55" t="s">
        <v>61</v>
      </c>
      <c r="C152" s="56" t="str">
        <f ca="1">IFERROR('transfer 3'!T107,"")</f>
        <v/>
      </c>
      <c r="D152" s="135">
        <f>'Default Conversions'!D47</f>
        <v>4.4000000000000003E-3</v>
      </c>
      <c r="E152" s="52" t="str">
        <f t="shared" ca="1" si="38"/>
        <v/>
      </c>
      <c r="F152" s="135">
        <f>'Default Conversions'!F47</f>
        <v>1.1000000000000001</v>
      </c>
      <c r="G152" s="52" t="str">
        <f t="shared" ca="1" si="39"/>
        <v/>
      </c>
      <c r="H152" s="135">
        <f>'Default Conversions'!H47</f>
        <v>1.4E-3</v>
      </c>
      <c r="I152" s="52" t="str">
        <f t="shared" ca="1" si="40"/>
        <v/>
      </c>
      <c r="J152" s="135">
        <f>'Default Conversions'!J47</f>
        <v>1.6999999999999999E-3</v>
      </c>
      <c r="K152" s="52" t="str">
        <f t="shared" ca="1" si="41"/>
        <v/>
      </c>
      <c r="L152" s="135">
        <f>'Default Conversions'!L47</f>
        <v>5.5999999999999995E-4</v>
      </c>
      <c r="M152" s="52" t="str">
        <f t="shared" ca="1" si="42"/>
        <v/>
      </c>
      <c r="N152" s="135">
        <f>'Default Conversions'!N47</f>
        <v>6.7000000000000002E-5</v>
      </c>
      <c r="O152" s="52" t="str">
        <f t="shared" ca="1" si="43"/>
        <v/>
      </c>
      <c r="P152" s="46"/>
    </row>
    <row r="153" spans="1:16" ht="15.75" thickBot="1" x14ac:dyDescent="0.3">
      <c r="A153" s="54" t="s">
        <v>36</v>
      </c>
      <c r="B153" s="55" t="s">
        <v>61</v>
      </c>
      <c r="C153" s="56" t="str">
        <f ca="1">IFERROR('transfer 3'!T108,"")</f>
        <v/>
      </c>
      <c r="D153" s="135">
        <f>'Default Conversions'!D48</f>
        <v>1.8850000000000002E-2</v>
      </c>
      <c r="E153" s="52" t="str">
        <f t="shared" ca="1" si="38"/>
        <v/>
      </c>
      <c r="F153" s="135">
        <f>'Default Conversions'!F48</f>
        <v>2.1149999999999998</v>
      </c>
      <c r="G153" s="52" t="str">
        <f t="shared" ca="1" si="39"/>
        <v/>
      </c>
      <c r="H153" s="135">
        <f>'Default Conversions'!H48</f>
        <v>4.0374999999999994E-3</v>
      </c>
      <c r="I153" s="52" t="str">
        <f t="shared" ca="1" si="40"/>
        <v/>
      </c>
      <c r="J153" s="135">
        <f>'Default Conversions'!J48</f>
        <v>5.1324999999999999E-3</v>
      </c>
      <c r="K153" s="52" t="str">
        <f t="shared" ca="1" si="41"/>
        <v/>
      </c>
      <c r="L153" s="135">
        <f>'Default Conversions'!L48</f>
        <v>1.44275E-3</v>
      </c>
      <c r="M153" s="52" t="str">
        <f t="shared" ca="1" si="42"/>
        <v/>
      </c>
      <c r="N153" s="135">
        <f>'Default Conversions'!N48</f>
        <v>1.6252500000000001E-4</v>
      </c>
      <c r="O153" s="52" t="str">
        <f t="shared" ca="1" si="43"/>
        <v/>
      </c>
      <c r="P153" s="46"/>
    </row>
    <row r="154" spans="1:16" ht="15.75" thickBot="1" x14ac:dyDescent="0.3">
      <c r="A154" s="54" t="s">
        <v>37</v>
      </c>
      <c r="B154" s="55" t="s">
        <v>61</v>
      </c>
      <c r="C154" s="56" t="str">
        <f ca="1">IFERROR('transfer 3'!T109,"")</f>
        <v/>
      </c>
      <c r="D154" s="135">
        <f>'Default Conversions'!D49</f>
        <v>2.8E-5</v>
      </c>
      <c r="E154" s="52" t="str">
        <f t="shared" ca="1" si="38"/>
        <v/>
      </c>
      <c r="F154" s="135">
        <f>'Default Conversions'!F49</f>
        <v>3.3500000000000001E-3</v>
      </c>
      <c r="G154" s="52" t="str">
        <f t="shared" ca="1" si="39"/>
        <v/>
      </c>
      <c r="H154" s="135">
        <f>'Default Conversions'!H49</f>
        <v>1.6500000000000001E-5</v>
      </c>
      <c r="I154" s="52" t="str">
        <f t="shared" ca="1" si="40"/>
        <v/>
      </c>
      <c r="J154" s="135">
        <f>'Default Conversions'!J49</f>
        <v>1.4999999999999999E-5</v>
      </c>
      <c r="K154" s="52" t="str">
        <f t="shared" ca="1" si="41"/>
        <v/>
      </c>
      <c r="L154" s="135">
        <f>'Default Conversions'!L49</f>
        <v>1.9999999999999999E-6</v>
      </c>
      <c r="M154" s="52" t="str">
        <f t="shared" ca="1" si="42"/>
        <v/>
      </c>
      <c r="N154" s="135">
        <f>'Default Conversions'!N49</f>
        <v>2.0499999999999999E-10</v>
      </c>
      <c r="O154" s="52" t="str">
        <f t="shared" ca="1" si="43"/>
        <v/>
      </c>
      <c r="P154" s="46"/>
    </row>
    <row r="155" spans="1:16" ht="16.5" thickBot="1" x14ac:dyDescent="0.3">
      <c r="A155" s="346" t="s">
        <v>141</v>
      </c>
      <c r="B155" s="347"/>
      <c r="C155" s="347"/>
      <c r="D155" s="347"/>
      <c r="E155" s="347"/>
      <c r="F155" s="347"/>
      <c r="G155" s="347"/>
      <c r="H155" s="347"/>
      <c r="I155" s="347"/>
      <c r="J155" s="347"/>
      <c r="K155" s="347"/>
      <c r="L155" s="347"/>
      <c r="M155" s="347"/>
      <c r="N155" s="347"/>
      <c r="O155" s="348"/>
      <c r="P155" s="46"/>
    </row>
    <row r="156" spans="1:16" x14ac:dyDescent="0.25">
      <c r="A156" s="287"/>
      <c r="B156" s="288"/>
      <c r="C156" s="289"/>
      <c r="D156" s="288"/>
      <c r="E156" s="288"/>
      <c r="F156" s="288"/>
      <c r="G156" s="288"/>
      <c r="H156" s="288"/>
      <c r="I156" s="288"/>
      <c r="J156" s="288"/>
      <c r="K156" s="288"/>
      <c r="L156" s="288"/>
      <c r="M156" s="288"/>
      <c r="N156" s="288"/>
      <c r="O156" s="290"/>
      <c r="P156" s="46"/>
    </row>
    <row r="157" spans="1:16" x14ac:dyDescent="0.25">
      <c r="A157" s="291"/>
      <c r="B157" s="181"/>
      <c r="C157" s="292"/>
      <c r="D157" s="181"/>
      <c r="E157" s="181"/>
      <c r="F157" s="181"/>
      <c r="G157" s="181"/>
      <c r="H157" s="181"/>
      <c r="I157" s="181"/>
      <c r="J157" s="181"/>
      <c r="K157" s="181"/>
      <c r="L157" s="181"/>
      <c r="M157" s="181"/>
      <c r="N157" s="181"/>
      <c r="O157" s="293"/>
      <c r="P157" s="46"/>
    </row>
    <row r="158" spans="1:16" x14ac:dyDescent="0.25">
      <c r="A158" s="291"/>
      <c r="B158" s="181"/>
      <c r="C158" s="292"/>
      <c r="D158" s="181"/>
      <c r="E158" s="181"/>
      <c r="F158" s="181"/>
      <c r="G158" s="181"/>
      <c r="H158" s="181"/>
      <c r="I158" s="181"/>
      <c r="J158" s="181"/>
      <c r="K158" s="181"/>
      <c r="L158" s="181"/>
      <c r="M158" s="181"/>
      <c r="N158" s="181"/>
      <c r="O158" s="293"/>
      <c r="P158" s="46"/>
    </row>
    <row r="159" spans="1:16" x14ac:dyDescent="0.25">
      <c r="A159" s="291"/>
      <c r="B159" s="181"/>
      <c r="C159" s="292"/>
      <c r="D159" s="181"/>
      <c r="E159" s="181"/>
      <c r="F159" s="181"/>
      <c r="G159" s="181"/>
      <c r="H159" s="181"/>
      <c r="I159" s="181"/>
      <c r="J159" s="181"/>
      <c r="K159" s="181"/>
      <c r="L159" s="181"/>
      <c r="M159" s="181"/>
      <c r="N159" s="181"/>
      <c r="O159" s="293"/>
      <c r="P159" s="46"/>
    </row>
    <row r="160" spans="1:16" x14ac:dyDescent="0.25">
      <c r="A160" s="291"/>
      <c r="B160" s="181"/>
      <c r="C160" s="292"/>
      <c r="D160" s="181"/>
      <c r="E160" s="181"/>
      <c r="F160" s="181"/>
      <c r="G160" s="181"/>
      <c r="H160" s="181"/>
      <c r="I160" s="181"/>
      <c r="J160" s="181"/>
      <c r="K160" s="181"/>
      <c r="L160" s="181"/>
      <c r="M160" s="181"/>
      <c r="N160" s="181"/>
      <c r="O160" s="293"/>
      <c r="P160" s="46"/>
    </row>
    <row r="161" spans="1:16" x14ac:dyDescent="0.25">
      <c r="A161" s="291"/>
      <c r="B161" s="181"/>
      <c r="C161" s="292"/>
      <c r="D161" s="181"/>
      <c r="E161" s="181"/>
      <c r="F161" s="181"/>
      <c r="G161" s="181"/>
      <c r="H161" s="181"/>
      <c r="I161" s="181"/>
      <c r="J161" s="181"/>
      <c r="K161" s="181"/>
      <c r="L161" s="181"/>
      <c r="M161" s="181"/>
      <c r="N161" s="181"/>
      <c r="O161" s="293"/>
      <c r="P161" s="46"/>
    </row>
    <row r="162" spans="1:16" x14ac:dyDescent="0.25">
      <c r="A162" s="291"/>
      <c r="B162" s="181"/>
      <c r="C162" s="292"/>
      <c r="D162" s="181"/>
      <c r="E162" s="181"/>
      <c r="F162" s="181"/>
      <c r="G162" s="181"/>
      <c r="H162" s="181"/>
      <c r="I162" s="181"/>
      <c r="J162" s="181"/>
      <c r="K162" s="181"/>
      <c r="L162" s="181"/>
      <c r="M162" s="181"/>
      <c r="N162" s="181"/>
      <c r="O162" s="293"/>
      <c r="P162" s="46"/>
    </row>
    <row r="163" spans="1:16" x14ac:dyDescent="0.25">
      <c r="A163" s="291"/>
      <c r="B163" s="181"/>
      <c r="C163" s="292"/>
      <c r="D163" s="181"/>
      <c r="E163" s="181"/>
      <c r="F163" s="181"/>
      <c r="G163" s="181"/>
      <c r="H163" s="181"/>
      <c r="I163" s="181"/>
      <c r="J163" s="181"/>
      <c r="K163" s="181"/>
      <c r="L163" s="181"/>
      <c r="M163" s="181"/>
      <c r="N163" s="181"/>
      <c r="O163" s="293"/>
      <c r="P163" s="46"/>
    </row>
    <row r="164" spans="1:16" x14ac:dyDescent="0.25">
      <c r="A164" s="291"/>
      <c r="B164" s="181"/>
      <c r="C164" s="292"/>
      <c r="D164" s="181"/>
      <c r="E164" s="181"/>
      <c r="F164" s="181"/>
      <c r="G164" s="181"/>
      <c r="H164" s="181"/>
      <c r="I164" s="181"/>
      <c r="J164" s="181"/>
      <c r="K164" s="181"/>
      <c r="L164" s="181"/>
      <c r="M164" s="181"/>
      <c r="N164" s="181"/>
      <c r="O164" s="293"/>
      <c r="P164" s="46"/>
    </row>
    <row r="165" spans="1:16" ht="15.75" thickBot="1" x14ac:dyDescent="0.3">
      <c r="A165" s="294"/>
      <c r="B165" s="295"/>
      <c r="C165" s="296"/>
      <c r="D165" s="295"/>
      <c r="E165" s="295"/>
      <c r="F165" s="295"/>
      <c r="G165" s="295"/>
      <c r="H165" s="295"/>
      <c r="I165" s="295"/>
      <c r="J165" s="295"/>
      <c r="K165" s="295"/>
      <c r="L165" s="295"/>
      <c r="M165" s="295"/>
      <c r="N165" s="295"/>
      <c r="O165" s="297"/>
      <c r="P165" s="46"/>
    </row>
    <row r="166" spans="1:16" ht="15.75" x14ac:dyDescent="0.25">
      <c r="A166" s="230" t="str">
        <f>General!$A$4</f>
        <v>Spreadsheets for Environmental Footprint Analysis (SEFA) Version 3.0, November 2019</v>
      </c>
      <c r="B166" s="213"/>
      <c r="C166" s="213"/>
      <c r="D166" s="213"/>
      <c r="E166" s="213"/>
      <c r="F166" s="213"/>
      <c r="G166" s="213"/>
      <c r="H166" s="213"/>
      <c r="I166" s="213"/>
      <c r="J166" s="213"/>
      <c r="K166" s="213"/>
      <c r="L166" s="213"/>
      <c r="M166" s="213"/>
      <c r="N166" s="2"/>
      <c r="O166" s="47" t="e">
        <f ca="1">General!$A$3</f>
        <v>#REF!</v>
      </c>
      <c r="P166" s="46"/>
    </row>
    <row r="167" spans="1:16" x14ac:dyDescent="0.25">
      <c r="A167" s="213"/>
      <c r="B167" s="213"/>
      <c r="C167" s="213"/>
      <c r="D167" s="213"/>
      <c r="E167" s="213"/>
      <c r="F167" s="213"/>
      <c r="G167" s="213"/>
      <c r="H167" s="213"/>
      <c r="I167" s="213"/>
      <c r="J167" s="213"/>
      <c r="K167" s="213"/>
      <c r="L167" s="213"/>
      <c r="M167" s="213"/>
      <c r="N167" s="2"/>
      <c r="O167" s="47" t="e">
        <f ca="1">General!$A$6</f>
        <v>#REF!</v>
      </c>
      <c r="P167" s="46"/>
    </row>
    <row r="168" spans="1:16" x14ac:dyDescent="0.25">
      <c r="A168" s="213"/>
      <c r="B168" s="213"/>
      <c r="C168" s="213"/>
      <c r="D168" s="213"/>
      <c r="E168" s="213"/>
      <c r="F168" s="213"/>
      <c r="G168" s="213"/>
      <c r="H168" s="213"/>
      <c r="I168" s="213"/>
      <c r="J168" s="213"/>
      <c r="K168" s="213"/>
      <c r="L168" s="213"/>
      <c r="M168" s="213"/>
      <c r="N168" s="2"/>
      <c r="O168" s="47" t="e">
        <f ca="1">General!$C$17</f>
        <v>#REF!</v>
      </c>
      <c r="P168" s="46"/>
    </row>
    <row r="169" spans="1:16" ht="18.75" x14ac:dyDescent="0.3">
      <c r="A169" s="354" t="e">
        <f ca="1">CONCATENATE(O3," - Off-Site Footprint (Scope 3b)")</f>
        <v>#REF!</v>
      </c>
      <c r="B169" s="354"/>
      <c r="C169" s="354"/>
      <c r="D169" s="354"/>
      <c r="E169" s="354"/>
      <c r="F169" s="354"/>
      <c r="G169" s="354"/>
      <c r="H169" s="354"/>
      <c r="I169" s="354"/>
      <c r="J169" s="354"/>
      <c r="K169" s="354"/>
      <c r="L169" s="354"/>
      <c r="M169" s="354"/>
      <c r="N169" s="354"/>
      <c r="O169" s="354"/>
      <c r="P169" s="46"/>
    </row>
    <row r="170" spans="1:16" ht="15.75" thickBot="1" x14ac:dyDescent="0.3">
      <c r="A170" s="46"/>
      <c r="B170" s="46"/>
      <c r="C170" s="46"/>
      <c r="D170" s="46"/>
      <c r="E170" s="46"/>
      <c r="F170" s="46"/>
      <c r="G170" s="46"/>
      <c r="H170" s="46"/>
      <c r="I170" s="46"/>
      <c r="J170" s="46"/>
      <c r="K170" s="46"/>
      <c r="L170" s="46"/>
      <c r="M170" s="46"/>
      <c r="N170" s="46"/>
      <c r="O170" s="46"/>
      <c r="P170" s="46"/>
    </row>
    <row r="171" spans="1:16" ht="15.75" thickBot="1" x14ac:dyDescent="0.3">
      <c r="A171" s="349" t="s">
        <v>19</v>
      </c>
      <c r="B171" s="349" t="s">
        <v>0</v>
      </c>
      <c r="C171" s="349" t="s">
        <v>5</v>
      </c>
      <c r="D171" s="349" t="s">
        <v>6</v>
      </c>
      <c r="E171" s="349"/>
      <c r="F171" s="349" t="s">
        <v>7</v>
      </c>
      <c r="G171" s="349"/>
      <c r="H171" s="349" t="s">
        <v>8</v>
      </c>
      <c r="I171" s="349"/>
      <c r="J171" s="349" t="s">
        <v>9</v>
      </c>
      <c r="K171" s="349"/>
      <c r="L171" s="349" t="s">
        <v>10</v>
      </c>
      <c r="M171" s="349"/>
      <c r="N171" s="349" t="s">
        <v>11</v>
      </c>
      <c r="O171" s="349"/>
      <c r="P171" s="46"/>
    </row>
    <row r="172" spans="1:16" ht="15.75" thickBot="1" x14ac:dyDescent="0.3">
      <c r="A172" s="349"/>
      <c r="B172" s="349"/>
      <c r="C172" s="349"/>
      <c r="D172" s="143" t="s">
        <v>12</v>
      </c>
      <c r="E172" s="349" t="s">
        <v>13</v>
      </c>
      <c r="F172" s="143" t="s">
        <v>12</v>
      </c>
      <c r="G172" s="349" t="s">
        <v>119</v>
      </c>
      <c r="H172" s="143" t="s">
        <v>12</v>
      </c>
      <c r="I172" s="349" t="s">
        <v>14</v>
      </c>
      <c r="J172" s="143" t="s">
        <v>12</v>
      </c>
      <c r="K172" s="349" t="s">
        <v>14</v>
      </c>
      <c r="L172" s="143" t="s">
        <v>12</v>
      </c>
      <c r="M172" s="349" t="s">
        <v>14</v>
      </c>
      <c r="N172" s="143" t="s">
        <v>12</v>
      </c>
      <c r="O172" s="349" t="s">
        <v>14</v>
      </c>
      <c r="P172" s="46"/>
    </row>
    <row r="173" spans="1:16" ht="15.75" thickBot="1" x14ac:dyDescent="0.3">
      <c r="A173" s="349"/>
      <c r="B173" s="349"/>
      <c r="C173" s="349"/>
      <c r="D173" s="143" t="s">
        <v>15</v>
      </c>
      <c r="E173" s="349"/>
      <c r="F173" s="143" t="s">
        <v>15</v>
      </c>
      <c r="G173" s="349"/>
      <c r="H173" s="143" t="s">
        <v>15</v>
      </c>
      <c r="I173" s="349"/>
      <c r="J173" s="143" t="s">
        <v>15</v>
      </c>
      <c r="K173" s="349"/>
      <c r="L173" s="143" t="s">
        <v>15</v>
      </c>
      <c r="M173" s="349"/>
      <c r="N173" s="143" t="s">
        <v>15</v>
      </c>
      <c r="O173" s="349"/>
      <c r="P173" s="46"/>
    </row>
    <row r="174" spans="1:16" ht="15.75" thickBot="1" x14ac:dyDescent="0.3">
      <c r="A174" s="54"/>
      <c r="B174" s="135"/>
      <c r="C174" s="135"/>
      <c r="D174" s="135"/>
      <c r="E174" s="135"/>
      <c r="F174" s="135"/>
      <c r="G174" s="135"/>
      <c r="H174" s="135"/>
      <c r="I174" s="135"/>
      <c r="J174" s="135"/>
      <c r="K174" s="135"/>
      <c r="L174" s="135"/>
      <c r="M174" s="135"/>
      <c r="N174" s="135"/>
      <c r="O174" s="135"/>
      <c r="P174" s="46"/>
    </row>
    <row r="175" spans="1:16" ht="15.75" thickBot="1" x14ac:dyDescent="0.3">
      <c r="A175" s="53" t="s">
        <v>38</v>
      </c>
      <c r="B175" s="135"/>
      <c r="C175" s="144"/>
      <c r="D175" s="135"/>
      <c r="E175" s="144"/>
      <c r="F175" s="145"/>
      <c r="G175" s="144"/>
      <c r="H175" s="135"/>
      <c r="I175" s="144"/>
      <c r="J175" s="135"/>
      <c r="K175" s="144"/>
      <c r="L175" s="135"/>
      <c r="M175" s="144"/>
      <c r="N175" s="135"/>
      <c r="O175" s="144"/>
      <c r="P175" s="46"/>
    </row>
    <row r="176" spans="1:16" ht="15.75" thickBot="1" x14ac:dyDescent="0.3">
      <c r="A176" s="54" t="s">
        <v>39</v>
      </c>
      <c r="B176" s="55" t="s">
        <v>28</v>
      </c>
      <c r="C176" s="56" t="str">
        <f ca="1">IFERROR('transfer 3'!T112,"")</f>
        <v/>
      </c>
      <c r="D176" s="135">
        <f>'Default Conversions'!D52</f>
        <v>2.5000000000000001E-3</v>
      </c>
      <c r="E176" s="52" t="str">
        <f ca="1">IFERROR(D176*$C176,"")</f>
        <v/>
      </c>
      <c r="F176" s="135">
        <f>'Default Conversions'!F52</f>
        <v>3.1E-2</v>
      </c>
      <c r="G176" s="52" t="str">
        <f ca="1">IFERROR(F176*$C176,"")</f>
        <v/>
      </c>
      <c r="H176" s="135">
        <f>'Default Conversions'!H52</f>
        <v>6.2000000000000003E-5</v>
      </c>
      <c r="I176" s="52" t="str">
        <f ca="1">IFERROR(H176*$C176,"")</f>
        <v/>
      </c>
      <c r="J176" s="135">
        <f>'Default Conversions'!J52</f>
        <v>3.3000000000000003E-5</v>
      </c>
      <c r="K176" s="52" t="str">
        <f ca="1">IFERROR(J176*$C176,"")</f>
        <v/>
      </c>
      <c r="L176" s="135">
        <f>'Default Conversions'!L52</f>
        <v>1.9999999999999999E-6</v>
      </c>
      <c r="M176" s="52" t="str">
        <f ca="1">IFERROR(L176*$C176,"")</f>
        <v/>
      </c>
      <c r="N176" s="135" t="str">
        <f>'Default Conversions'!N52</f>
        <v>NP</v>
      </c>
      <c r="O176" s="52" t="str">
        <f t="shared" ref="O176:O184" ca="1" si="44">IFERROR(N176*$C176,"")</f>
        <v/>
      </c>
      <c r="P176" s="46"/>
    </row>
    <row r="177" spans="1:16" ht="15.75" thickBot="1" x14ac:dyDescent="0.3">
      <c r="A177" s="54" t="s">
        <v>40</v>
      </c>
      <c r="B177" s="55" t="s">
        <v>28</v>
      </c>
      <c r="C177" s="56" t="str">
        <f ca="1">IFERROR('transfer 3'!T113,"")</f>
        <v/>
      </c>
      <c r="D177" s="135">
        <f>'Default Conversions'!D53</f>
        <v>7.7000000000000002E-3</v>
      </c>
      <c r="E177" s="52" t="str">
        <f t="shared" ref="E177:E186" ca="1" si="45">IFERROR(D177*$C177,"")</f>
        <v/>
      </c>
      <c r="F177" s="135">
        <f>'Default Conversions'!F53</f>
        <v>3.44</v>
      </c>
      <c r="G177" s="52" t="str">
        <f t="shared" ref="G177:G185" ca="1" si="46">IFERROR(F177*$C177,"")</f>
        <v/>
      </c>
      <c r="H177" s="135">
        <f>'Default Conversions'!H53</f>
        <v>6.6E-3</v>
      </c>
      <c r="I177" s="52" t="str">
        <f t="shared" ref="I177:I185" ca="1" si="47">IFERROR(H177*$C177,"")</f>
        <v/>
      </c>
      <c r="J177" s="135">
        <f>'Default Conversions'!J53</f>
        <v>1.9E-3</v>
      </c>
      <c r="K177" s="52" t="str">
        <f t="shared" ref="K177:K186" ca="1" si="48">IFERROR(J177*$C177,"")</f>
        <v/>
      </c>
      <c r="L177" s="135">
        <f>'Default Conversions'!L53</f>
        <v>3.3000000000000003E-5</v>
      </c>
      <c r="M177" s="52" t="str">
        <f t="shared" ref="M177:M185" ca="1" si="49">IFERROR(L177*$C177,"")</f>
        <v/>
      </c>
      <c r="N177" s="135" t="str">
        <f>'Default Conversions'!N53</f>
        <v>NP</v>
      </c>
      <c r="O177" s="52" t="str">
        <f t="shared" ca="1" si="44"/>
        <v/>
      </c>
      <c r="P177" s="46"/>
    </row>
    <row r="178" spans="1:16" ht="15.75" thickBot="1" x14ac:dyDescent="0.3">
      <c r="A178" s="54" t="s">
        <v>253</v>
      </c>
      <c r="B178" s="55" t="s">
        <v>28</v>
      </c>
      <c r="C178" s="56" t="str">
        <f ca="1">IFERROR('transfer 3'!T114,"")</f>
        <v/>
      </c>
      <c r="D178" s="135">
        <f>'Default Conversions'!D54</f>
        <v>3.56E-2</v>
      </c>
      <c r="E178" s="52" t="str">
        <f t="shared" ca="1" si="45"/>
        <v/>
      </c>
      <c r="F178" s="135">
        <f>'Default Conversions'!F54</f>
        <v>4.82</v>
      </c>
      <c r="G178" s="52" t="str">
        <f t="shared" ca="1" si="46"/>
        <v/>
      </c>
      <c r="H178" s="135">
        <f>'Default Conversions'!H54</f>
        <v>7.9299999999999995E-2</v>
      </c>
      <c r="I178" s="52" t="str">
        <f t="shared" ca="1" si="47"/>
        <v/>
      </c>
      <c r="J178" s="135">
        <f>'Default Conversions'!J54</f>
        <v>0.128</v>
      </c>
      <c r="K178" s="52" t="str">
        <f t="shared" ca="1" si="48"/>
        <v/>
      </c>
      <c r="L178" s="135">
        <f>'Default Conversions'!L54</f>
        <v>9.8700000000000003E-4</v>
      </c>
      <c r="M178" s="52" t="str">
        <f t="shared" ca="1" si="49"/>
        <v/>
      </c>
      <c r="N178" s="135">
        <f>'Default Conversions'!N54</f>
        <v>6.5700000000000003E-4</v>
      </c>
      <c r="O178" s="52" t="str">
        <f t="shared" ca="1" si="44"/>
        <v/>
      </c>
      <c r="P178" s="46"/>
    </row>
    <row r="179" spans="1:16" ht="15.75" thickBot="1" x14ac:dyDescent="0.3">
      <c r="A179" s="54" t="s">
        <v>254</v>
      </c>
      <c r="B179" s="55" t="s">
        <v>28</v>
      </c>
      <c r="C179" s="56" t="str">
        <f ca="1">IFERROR('transfer 3'!T115,"")</f>
        <v/>
      </c>
      <c r="D179" s="135">
        <f>'Default Conversions'!D55</f>
        <v>8.7299999999999999E-3</v>
      </c>
      <c r="E179" s="52" t="str">
        <f t="shared" ca="1" si="45"/>
        <v/>
      </c>
      <c r="F179" s="135">
        <f>'Default Conversions'!F55</f>
        <v>1.7</v>
      </c>
      <c r="G179" s="52" t="str">
        <f t="shared" ca="1" si="46"/>
        <v/>
      </c>
      <c r="H179" s="135">
        <f>'Default Conversions'!H55</f>
        <v>7.3299999999999997E-3</v>
      </c>
      <c r="I179" s="52" t="str">
        <f t="shared" ca="1" si="47"/>
        <v/>
      </c>
      <c r="J179" s="135">
        <f>'Default Conversions'!J55</f>
        <v>1.29E-2</v>
      </c>
      <c r="K179" s="52" t="str">
        <f t="shared" ca="1" si="48"/>
        <v/>
      </c>
      <c r="L179" s="135">
        <f>'Default Conversions'!L55</f>
        <v>8.8599999999999996E-4</v>
      </c>
      <c r="M179" s="52" t="str">
        <f t="shared" ca="1" si="49"/>
        <v/>
      </c>
      <c r="N179" s="135">
        <f>'Default Conversions'!N55</f>
        <v>6.7100000000000005E-4</v>
      </c>
      <c r="O179" s="52" t="str">
        <f t="shared" ca="1" si="44"/>
        <v/>
      </c>
      <c r="P179" s="46"/>
    </row>
    <row r="180" spans="1:16" ht="15.75" thickBot="1" x14ac:dyDescent="0.3">
      <c r="A180" s="54" t="s">
        <v>257</v>
      </c>
      <c r="B180" s="55" t="s">
        <v>28</v>
      </c>
      <c r="C180" s="56" t="str">
        <f ca="1">IFERROR('transfer 3'!T116,"")</f>
        <v/>
      </c>
      <c r="D180" s="135">
        <f>'Default Conversions'!D56</f>
        <v>9.7900000000000001E-3</v>
      </c>
      <c r="E180" s="52" t="str">
        <f t="shared" ca="1" si="45"/>
        <v/>
      </c>
      <c r="F180" s="135">
        <f>'Default Conversions'!F56</f>
        <v>1.19</v>
      </c>
      <c r="G180" s="52" t="str">
        <f t="shared" ca="1" si="46"/>
        <v/>
      </c>
      <c r="H180" s="135">
        <f>'Default Conversions'!H56</f>
        <v>1.42E-3</v>
      </c>
      <c r="I180" s="52" t="str">
        <f t="shared" ca="1" si="47"/>
        <v/>
      </c>
      <c r="J180" s="135">
        <f>'Default Conversions'!J56</f>
        <v>2.3999999999999998E-3</v>
      </c>
      <c r="K180" s="52" t="str">
        <f t="shared" ca="1" si="48"/>
        <v/>
      </c>
      <c r="L180" s="135">
        <f>'Default Conversions'!L56</f>
        <v>3.0800000000000001E-4</v>
      </c>
      <c r="M180" s="52" t="str">
        <f t="shared" ca="1" si="49"/>
        <v/>
      </c>
      <c r="N180" s="135">
        <f>'Default Conversions'!N56</f>
        <v>6.2899999999999997E-5</v>
      </c>
      <c r="O180" s="52" t="str">
        <f t="shared" ca="1" si="44"/>
        <v/>
      </c>
      <c r="P180" s="46"/>
    </row>
    <row r="181" spans="1:16" ht="15.75" thickBot="1" x14ac:dyDescent="0.3">
      <c r="A181" s="54" t="s">
        <v>258</v>
      </c>
      <c r="B181" s="55" t="s">
        <v>28</v>
      </c>
      <c r="C181" s="56" t="str">
        <f ca="1">IFERROR('transfer 3'!T117,"")</f>
        <v/>
      </c>
      <c r="D181" s="135">
        <f>'Default Conversions'!D57</f>
        <v>1.47E-3</v>
      </c>
      <c r="E181" s="52" t="str">
        <f t="shared" ca="1" si="45"/>
        <v/>
      </c>
      <c r="F181" s="135">
        <f>'Default Conversions'!F57</f>
        <v>0.16700000000000001</v>
      </c>
      <c r="G181" s="52" t="str">
        <f t="shared" ca="1" si="46"/>
        <v/>
      </c>
      <c r="H181" s="135">
        <f>'Default Conversions'!H57</f>
        <v>3.1599999999999998E-4</v>
      </c>
      <c r="I181" s="52" t="str">
        <f t="shared" ca="1" si="47"/>
        <v/>
      </c>
      <c r="J181" s="135">
        <f>'Default Conversions'!J57</f>
        <v>5.8900000000000001E-4</v>
      </c>
      <c r="K181" s="52" t="str">
        <f t="shared" ca="1" si="48"/>
        <v/>
      </c>
      <c r="L181" s="135">
        <f>'Default Conversions'!L57</f>
        <v>1.03E-4</v>
      </c>
      <c r="M181" s="52" t="str">
        <f t="shared" ca="1" si="49"/>
        <v/>
      </c>
      <c r="N181" s="135">
        <f>'Default Conversions'!N57</f>
        <v>2.3E-5</v>
      </c>
      <c r="O181" s="52" t="str">
        <f t="shared" ca="1" si="44"/>
        <v/>
      </c>
      <c r="P181" s="46"/>
    </row>
    <row r="182" spans="1:16" ht="15.75" thickBot="1" x14ac:dyDescent="0.3">
      <c r="A182" s="54" t="s">
        <v>259</v>
      </c>
      <c r="B182" s="55" t="s">
        <v>28</v>
      </c>
      <c r="C182" s="56" t="str">
        <f ca="1">IFERROR('transfer 3'!T118,"")</f>
        <v/>
      </c>
      <c r="D182" s="135">
        <f>'Default Conversions'!D58</f>
        <v>2.0600000000000002E-3</v>
      </c>
      <c r="E182" s="52" t="str">
        <f t="shared" ca="1" si="45"/>
        <v/>
      </c>
      <c r="F182" s="135">
        <f>'Default Conversions'!F58</f>
        <v>0.76200000000000001</v>
      </c>
      <c r="G182" s="52" t="str">
        <f t="shared" ca="1" si="46"/>
        <v/>
      </c>
      <c r="H182" s="135">
        <f>'Default Conversions'!H58</f>
        <v>5.13E-4</v>
      </c>
      <c r="I182" s="52" t="str">
        <f t="shared" ca="1" si="47"/>
        <v/>
      </c>
      <c r="J182" s="135">
        <f>'Default Conversions'!J58</f>
        <v>3.5799999999999997E-4</v>
      </c>
      <c r="K182" s="52" t="str">
        <f t="shared" ca="1" si="48"/>
        <v/>
      </c>
      <c r="L182" s="135">
        <f>'Default Conversions'!L58</f>
        <v>1.2999999999999999E-4</v>
      </c>
      <c r="M182" s="52" t="str">
        <f t="shared" ca="1" si="49"/>
        <v/>
      </c>
      <c r="N182" s="135">
        <f>'Default Conversions'!N58</f>
        <v>6.5699999999999998E-6</v>
      </c>
      <c r="O182" s="52" t="str">
        <f t="shared" ca="1" si="44"/>
        <v/>
      </c>
      <c r="P182" s="46"/>
    </row>
    <row r="183" spans="1:16" ht="15.75" thickBot="1" x14ac:dyDescent="0.3">
      <c r="A183" s="54" t="s">
        <v>41</v>
      </c>
      <c r="B183" s="55" t="s">
        <v>28</v>
      </c>
      <c r="C183" s="56" t="str">
        <f ca="1">IFERROR('transfer 3'!T119,"")</f>
        <v/>
      </c>
      <c r="D183" s="135">
        <f>'Default Conversions'!D59</f>
        <v>4.4000000000000003E-3</v>
      </c>
      <c r="E183" s="52" t="str">
        <f t="shared" ca="1" si="45"/>
        <v/>
      </c>
      <c r="F183" s="135">
        <f>'Default Conversions'!F59</f>
        <v>0.48</v>
      </c>
      <c r="G183" s="52" t="str">
        <f t="shared" ca="1" si="46"/>
        <v/>
      </c>
      <c r="H183" s="135">
        <f>'Default Conversions'!H59</f>
        <v>1.1000000000000001E-3</v>
      </c>
      <c r="I183" s="52" t="str">
        <f t="shared" ca="1" si="47"/>
        <v/>
      </c>
      <c r="J183" s="135">
        <f>'Default Conversions'!J59</f>
        <v>2.4000000000000001E-4</v>
      </c>
      <c r="K183" s="52" t="str">
        <f t="shared" ca="1" si="48"/>
        <v/>
      </c>
      <c r="L183" s="135">
        <f>'Default Conversions'!L59</f>
        <v>4.0999999999999997E-6</v>
      </c>
      <c r="M183" s="52" t="str">
        <f t="shared" ca="1" si="49"/>
        <v/>
      </c>
      <c r="N183" s="135" t="str">
        <f>'Default Conversions'!N59</f>
        <v>NP</v>
      </c>
      <c r="O183" s="52" t="str">
        <f t="shared" ca="1" si="44"/>
        <v/>
      </c>
      <c r="P183" s="46"/>
    </row>
    <row r="184" spans="1:16" ht="15.75" thickBot="1" x14ac:dyDescent="0.3">
      <c r="A184" s="54" t="s">
        <v>260</v>
      </c>
      <c r="B184" s="55" t="s">
        <v>28</v>
      </c>
      <c r="C184" s="56" t="str">
        <f ca="1">IFERROR('transfer 3'!T120,"")</f>
        <v/>
      </c>
      <c r="D184" s="135">
        <f>'Default Conversions'!D60</f>
        <v>6.7000000000000002E-3</v>
      </c>
      <c r="E184" s="52" t="str">
        <f t="shared" ca="1" si="45"/>
        <v/>
      </c>
      <c r="F184" s="135">
        <f>'Default Conversions'!F60</f>
        <v>0.88200000000000001</v>
      </c>
      <c r="G184" s="52" t="str">
        <f t="shared" ca="1" si="46"/>
        <v/>
      </c>
      <c r="H184" s="135">
        <f>'Default Conversions'!H60</f>
        <v>2.82E-3</v>
      </c>
      <c r="I184" s="52" t="str">
        <f t="shared" ca="1" si="47"/>
        <v/>
      </c>
      <c r="J184" s="135">
        <f>'Default Conversions'!J60</f>
        <v>2.9399999999999999E-2</v>
      </c>
      <c r="K184" s="52" t="str">
        <f t="shared" ca="1" si="48"/>
        <v/>
      </c>
      <c r="L184" s="135">
        <f>'Default Conversions'!L60</f>
        <v>1.7099999999999999E-3</v>
      </c>
      <c r="M184" s="52" t="str">
        <f t="shared" ca="1" si="49"/>
        <v/>
      </c>
      <c r="N184" s="135">
        <f>'Default Conversions'!N60</f>
        <v>1.63E-4</v>
      </c>
      <c r="O184" s="52" t="str">
        <f t="shared" ca="1" si="44"/>
        <v/>
      </c>
      <c r="P184" s="46"/>
    </row>
    <row r="185" spans="1:16" ht="15.75" thickBot="1" x14ac:dyDescent="0.3">
      <c r="A185" s="54" t="s">
        <v>261</v>
      </c>
      <c r="B185" s="55" t="s">
        <v>28</v>
      </c>
      <c r="C185" s="56" t="str">
        <f ca="1">IFERROR('transfer 3'!T121,"")</f>
        <v/>
      </c>
      <c r="D185" s="135">
        <f>'Default Conversions'!D61</f>
        <v>9.8099999999999993E-3</v>
      </c>
      <c r="E185" s="52" t="str">
        <f t="shared" ca="1" si="45"/>
        <v/>
      </c>
      <c r="F185" s="135">
        <f>'Default Conversions'!F61</f>
        <v>1.1599999999999999</v>
      </c>
      <c r="G185" s="52" t="str">
        <f t="shared" ca="1" si="46"/>
        <v/>
      </c>
      <c r="H185" s="135">
        <f>'Default Conversions'!H61</f>
        <v>2.3400000000000001E-3</v>
      </c>
      <c r="I185" s="52" t="str">
        <f t="shared" ca="1" si="47"/>
        <v/>
      </c>
      <c r="J185" s="135">
        <f>'Default Conversions'!J61</f>
        <v>3.2000000000000002E-3</v>
      </c>
      <c r="K185" s="52" t="str">
        <f t="shared" ca="1" si="48"/>
        <v/>
      </c>
      <c r="L185" s="135">
        <f>'Default Conversions'!L61</f>
        <v>4.2200000000000001E-4</v>
      </c>
      <c r="M185" s="52" t="str">
        <f t="shared" ca="1" si="49"/>
        <v/>
      </c>
      <c r="N185" s="135">
        <f>'Default Conversions'!N61</f>
        <v>1.22E-4</v>
      </c>
      <c r="O185" s="52" t="str">
        <f ca="1">IFERROR(N185*$C185,"")</f>
        <v/>
      </c>
      <c r="P185" s="46"/>
    </row>
    <row r="186" spans="1:16" ht="15.75" thickBot="1" x14ac:dyDescent="0.3">
      <c r="A186" s="54" t="s">
        <v>267</v>
      </c>
      <c r="B186" s="55" t="s">
        <v>28</v>
      </c>
      <c r="C186" s="56" t="str">
        <f ca="1">IFERROR('transfer 3'!T122,"")</f>
        <v/>
      </c>
      <c r="D186" s="135">
        <f>'Default Conversions'!D62</f>
        <v>9.7699999999999992E-3</v>
      </c>
      <c r="E186" s="52" t="str">
        <f t="shared" ca="1" si="45"/>
        <v/>
      </c>
      <c r="F186" s="135">
        <f>'Default Conversions'!F62</f>
        <v>1.0900000000000001</v>
      </c>
      <c r="G186" s="52" t="str">
        <f ca="1">IFERROR(F186*$C186,"")</f>
        <v/>
      </c>
      <c r="H186" s="135">
        <f>'Default Conversions'!H62</f>
        <v>1.9400000000000001E-3</v>
      </c>
      <c r="I186" s="52" t="str">
        <f ca="1">IFERROR(H186*$C186,"")</f>
        <v/>
      </c>
      <c r="J186" s="135">
        <f>'Default Conversions'!J62</f>
        <v>3.5200000000000001E-3</v>
      </c>
      <c r="K186" s="52" t="str">
        <f t="shared" ca="1" si="48"/>
        <v/>
      </c>
      <c r="L186" s="135">
        <f>'Default Conversions'!L62</f>
        <v>4.0299999999999998E-4</v>
      </c>
      <c r="M186" s="52" t="str">
        <f ca="1">IFERROR(L186*$C186,"")</f>
        <v/>
      </c>
      <c r="N186" s="135">
        <f>'Default Conversions'!N62</f>
        <v>1.2899999999999999E-4</v>
      </c>
      <c r="O186" s="52" t="str">
        <f ca="1">IFERROR(N186*$C186,"")</f>
        <v/>
      </c>
      <c r="P186" s="46"/>
    </row>
    <row r="187" spans="1:16" ht="15.75" thickBot="1" x14ac:dyDescent="0.3">
      <c r="A187" s="54" t="s">
        <v>268</v>
      </c>
      <c r="B187" s="55" t="s">
        <v>28</v>
      </c>
      <c r="C187" s="56" t="str">
        <f ca="1">IFERROR('transfer 3'!T123,"")</f>
        <v/>
      </c>
      <c r="D187" s="135">
        <f>'Default Conversions'!D63</f>
        <v>1.4999999999999999E-2</v>
      </c>
      <c r="E187" s="52" t="str">
        <f ca="1">IFERROR(D187*$C187,"")</f>
        <v/>
      </c>
      <c r="F187" s="135">
        <f>'Default Conversions'!F63</f>
        <v>1.67</v>
      </c>
      <c r="G187" s="52" t="str">
        <f ca="1">IFERROR(F187*$C187,"")</f>
        <v/>
      </c>
      <c r="H187" s="135">
        <f>'Default Conversions'!H63</f>
        <v>3.0000000000000001E-3</v>
      </c>
      <c r="I187" s="52" t="str">
        <f ca="1">IFERROR(H187*$C187,"")</f>
        <v/>
      </c>
      <c r="J187" s="135">
        <f>'Default Conversions'!J63</f>
        <v>6.4999999999999997E-3</v>
      </c>
      <c r="K187" s="52" t="str">
        <f ca="1">IFERROR(J187*$C187,"")</f>
        <v/>
      </c>
      <c r="L187" s="135">
        <f>'Default Conversions'!L63</f>
        <v>6.0999999999999997E-4</v>
      </c>
      <c r="M187" s="52" t="str">
        <f ca="1">IFERROR(L187*$C187,"")</f>
        <v/>
      </c>
      <c r="N187" s="135">
        <f>'Default Conversions'!N63</f>
        <v>1.5999999999999999E-5</v>
      </c>
      <c r="O187" s="52" t="str">
        <f ca="1">IFERROR(N187*$C187,"")</f>
        <v/>
      </c>
      <c r="P187" s="46"/>
    </row>
    <row r="188" spans="1:16" ht="16.5" thickBot="1" x14ac:dyDescent="0.3">
      <c r="A188" s="350" t="s">
        <v>141</v>
      </c>
      <c r="B188" s="351"/>
      <c r="C188" s="351"/>
      <c r="D188" s="351"/>
      <c r="E188" s="351"/>
      <c r="F188" s="351"/>
      <c r="G188" s="351"/>
      <c r="H188" s="351"/>
      <c r="I188" s="351"/>
      <c r="J188" s="351"/>
      <c r="K188" s="351"/>
      <c r="L188" s="351"/>
      <c r="M188" s="351"/>
      <c r="N188" s="351"/>
      <c r="O188" s="352"/>
      <c r="P188" s="46"/>
    </row>
    <row r="189" spans="1:16" ht="15.75" thickBot="1" x14ac:dyDescent="0.3">
      <c r="A189" s="54"/>
      <c r="B189" s="135"/>
      <c r="C189" s="135"/>
      <c r="D189" s="135"/>
      <c r="E189" s="135"/>
      <c r="F189" s="135"/>
      <c r="G189" s="135"/>
      <c r="H189" s="135"/>
      <c r="I189" s="135"/>
      <c r="J189" s="135"/>
      <c r="K189" s="135"/>
      <c r="L189" s="135"/>
      <c r="M189" s="135"/>
      <c r="N189" s="135"/>
      <c r="O189" s="135"/>
      <c r="P189" s="46"/>
    </row>
    <row r="190" spans="1:16" ht="15.75" hidden="1" thickBot="1" x14ac:dyDescent="0.3">
      <c r="A190" s="54"/>
      <c r="B190" s="135"/>
      <c r="C190" s="135"/>
      <c r="D190" s="135"/>
      <c r="E190" s="135"/>
      <c r="F190" s="135"/>
      <c r="G190" s="135"/>
      <c r="H190" s="135"/>
      <c r="I190" s="135"/>
      <c r="J190" s="135"/>
      <c r="K190" s="135"/>
      <c r="L190" s="135"/>
      <c r="M190" s="135"/>
      <c r="N190" s="135"/>
      <c r="O190" s="135"/>
      <c r="P190" s="46"/>
    </row>
    <row r="191" spans="1:16" ht="15.75" hidden="1" thickBot="1" x14ac:dyDescent="0.3">
      <c r="A191" s="54"/>
      <c r="B191" s="135"/>
      <c r="C191" s="135"/>
      <c r="D191" s="135"/>
      <c r="E191" s="135"/>
      <c r="F191" s="145"/>
      <c r="G191" s="135"/>
      <c r="H191" s="135"/>
      <c r="I191" s="135"/>
      <c r="J191" s="135"/>
      <c r="K191" s="135"/>
      <c r="L191" s="135"/>
      <c r="M191" s="135"/>
      <c r="N191" s="135"/>
      <c r="O191" s="135"/>
      <c r="P191" s="46"/>
    </row>
    <row r="192" spans="1:16" ht="15.75" thickBot="1" x14ac:dyDescent="0.3">
      <c r="A192" s="53" t="s">
        <v>42</v>
      </c>
      <c r="B192" s="135"/>
      <c r="C192" s="135"/>
      <c r="D192" s="135"/>
      <c r="E192" s="135"/>
      <c r="F192" s="135"/>
      <c r="G192" s="135"/>
      <c r="H192" s="135"/>
      <c r="I192" s="135"/>
      <c r="J192" s="135"/>
      <c r="K192" s="135"/>
      <c r="L192" s="135"/>
      <c r="M192" s="135"/>
      <c r="N192" s="135"/>
      <c r="O192" s="135"/>
      <c r="P192" s="46"/>
    </row>
    <row r="193" spans="1:16" ht="15.75" thickBot="1" x14ac:dyDescent="0.3">
      <c r="A193" s="54" t="s">
        <v>104</v>
      </c>
      <c r="B193" s="55" t="s">
        <v>17</v>
      </c>
      <c r="C193" s="56" t="str">
        <f ca="1">IFERROR('transfer 3'!T136,"")</f>
        <v/>
      </c>
      <c r="D193" s="135">
        <f>'Default Conversions'!D66</f>
        <v>2.9000000000000001E-2</v>
      </c>
      <c r="E193" s="52" t="str">
        <f ca="1">IFERROR(D193*$C193,"")</f>
        <v/>
      </c>
      <c r="F193" s="135">
        <f>'Default Conversions'!F66</f>
        <v>-16.8</v>
      </c>
      <c r="G193" s="52" t="str">
        <f ca="1">IFERROR(F193*$C193,"")</f>
        <v/>
      </c>
      <c r="H193" s="135">
        <f>'Default Conversions'!H66</f>
        <v>1.7999999999999999E-2</v>
      </c>
      <c r="I193" s="52" t="str">
        <f ca="1">IFERROR(H193*$C193,"")</f>
        <v/>
      </c>
      <c r="J193" s="135">
        <f>'Default Conversions'!J66</f>
        <v>3.3000000000000002E-2</v>
      </c>
      <c r="K193" s="52" t="str">
        <f ca="1">IFERROR(J193*$C193,"")</f>
        <v/>
      </c>
      <c r="L193" s="135">
        <f>'Default Conversions'!L66</f>
        <v>8.1999999999999998E-4</v>
      </c>
      <c r="M193" s="52" t="str">
        <f ca="1">IFERROR(L193*$C193,"")</f>
        <v/>
      </c>
      <c r="N193" s="135" t="str">
        <f>'Default Conversions'!N66</f>
        <v>NP</v>
      </c>
      <c r="O193" s="52" t="str">
        <f ca="1">IFERROR(N193*$C193,"")</f>
        <v/>
      </c>
      <c r="P193" s="46"/>
    </row>
    <row r="194" spans="1:16" ht="15.75" thickBot="1" x14ac:dyDescent="0.3">
      <c r="A194" s="54" t="s">
        <v>105</v>
      </c>
      <c r="B194" s="55" t="s">
        <v>17</v>
      </c>
      <c r="C194" s="56" t="str">
        <f ca="1">IFERROR('transfer 3'!T137,"")</f>
        <v/>
      </c>
      <c r="D194" s="135">
        <f>'Default Conversions'!D67</f>
        <v>1.6999999999999987E-2</v>
      </c>
      <c r="E194" s="52" t="str">
        <f ca="1">IFERROR(D194*$C194,"")</f>
        <v/>
      </c>
      <c r="F194" s="135">
        <f>'Default Conversions'!F67</f>
        <v>3.02</v>
      </c>
      <c r="G194" s="52" t="str">
        <f ca="1">IFERROR(F194*$C194,"")</f>
        <v/>
      </c>
      <c r="H194" s="135">
        <f>'Default Conversions'!H67</f>
        <v>5.1000000000000004E-3</v>
      </c>
      <c r="I194" s="52" t="str">
        <f ca="1">IFERROR(H194*$C194,"")</f>
        <v/>
      </c>
      <c r="J194" s="135">
        <f>'Default Conversions'!J67</f>
        <v>6.1999999999999998E-3</v>
      </c>
      <c r="K194" s="52" t="str">
        <f ca="1">IFERROR(J194*$C194,"")</f>
        <v/>
      </c>
      <c r="L194" s="135">
        <f>'Default Conversions'!L67</f>
        <v>1.6999999999999999E-3</v>
      </c>
      <c r="M194" s="52" t="str">
        <f ca="1">IFERROR(L194*$C194,"")</f>
        <v/>
      </c>
      <c r="N194" s="135">
        <f>'Default Conversions'!N67</f>
        <v>1.1000000000000001E-3</v>
      </c>
      <c r="O194" s="52" t="str">
        <f ca="1">IFERROR(N194*$C194,"")</f>
        <v/>
      </c>
      <c r="P194" s="46"/>
    </row>
    <row r="195" spans="1:16" ht="15.75" thickBot="1" x14ac:dyDescent="0.3">
      <c r="A195" s="54" t="s">
        <v>106</v>
      </c>
      <c r="B195" s="55" t="s">
        <v>17</v>
      </c>
      <c r="C195" s="56" t="str">
        <f ca="1">IFERROR('transfer 3'!T138,"")</f>
        <v/>
      </c>
      <c r="D195" s="135">
        <f>'Default Conversions'!D68</f>
        <v>3.3000000000000002E-2</v>
      </c>
      <c r="E195" s="52" t="str">
        <f ca="1">IFERROR(D195*$C195,"")</f>
        <v/>
      </c>
      <c r="F195" s="135">
        <f>'Default Conversions'!F68</f>
        <v>2.8</v>
      </c>
      <c r="G195" s="52" t="str">
        <f ca="1">IFERROR(F195*$C195,"")</f>
        <v/>
      </c>
      <c r="H195" s="135">
        <f>'Default Conversions'!H68</f>
        <v>4.5999999999999999E-3</v>
      </c>
      <c r="I195" s="52" t="str">
        <f ca="1">IFERROR(H195*$C195,"")</f>
        <v/>
      </c>
      <c r="J195" s="135">
        <f>'Default Conversions'!J68</f>
        <v>5.0000000000000001E-3</v>
      </c>
      <c r="K195" s="52" t="str">
        <f ca="1">IFERROR(J195*$C195,"")</f>
        <v/>
      </c>
      <c r="L195" s="135">
        <f>'Default Conversions'!L68</f>
        <v>1.5E-3</v>
      </c>
      <c r="M195" s="52" t="str">
        <f ca="1">IFERROR(L195*$C195,"")</f>
        <v/>
      </c>
      <c r="N195" s="135">
        <f>'Default Conversions'!N68</f>
        <v>1E-3</v>
      </c>
      <c r="O195" s="52" t="str">
        <f ca="1">IFERROR(N195*$C195,"")</f>
        <v/>
      </c>
      <c r="P195" s="46"/>
    </row>
    <row r="196" spans="1:16" ht="15.75" thickBot="1" x14ac:dyDescent="0.3">
      <c r="A196" s="54" t="s">
        <v>317</v>
      </c>
      <c r="B196" s="55" t="s">
        <v>17</v>
      </c>
      <c r="C196" s="56" t="str">
        <f ca="1">IFERROR('transfer 3'!T139,"")</f>
        <v/>
      </c>
      <c r="D196" s="135">
        <f>'Default Conversions'!D69</f>
        <v>8.7999999999999995E-2</v>
      </c>
      <c r="E196" s="52" t="str">
        <f t="shared" ref="E196:E197" ca="1" si="50">IFERROR(D196*$C196,"")</f>
        <v/>
      </c>
      <c r="F196" s="135">
        <f>'Default Conversions'!F69</f>
        <v>1.47</v>
      </c>
      <c r="G196" s="52" t="str">
        <f t="shared" ref="G196:G198" ca="1" si="51">IFERROR(F196*$C196,"")</f>
        <v/>
      </c>
      <c r="H196" s="135">
        <f>'Default Conversions'!H69</f>
        <v>1.6000000000000001E-3</v>
      </c>
      <c r="I196" s="52" t="str">
        <f t="shared" ref="I196:I198" ca="1" si="52">IFERROR(H196*$C196,"")</f>
        <v/>
      </c>
      <c r="J196" s="135">
        <f>'Default Conversions'!J69</f>
        <v>2.3999999999999998E-3</v>
      </c>
      <c r="K196" s="52" t="str">
        <f t="shared" ref="K196:K198" ca="1" si="53">IFERROR(J196*$C196,"")</f>
        <v/>
      </c>
      <c r="L196" s="135">
        <f>'Default Conversions'!L69</f>
        <v>6.9999999999999999E-4</v>
      </c>
      <c r="M196" s="52" t="str">
        <f t="shared" ref="M196:M198" ca="1" si="54">IFERROR(L196*$C196,"")</f>
        <v/>
      </c>
      <c r="N196" s="135">
        <f>'Default Conversions'!N69</f>
        <v>2.9999999999999997E-4</v>
      </c>
      <c r="O196" s="52" t="str">
        <f t="shared" ref="O196:O198" ca="1" si="55">IFERROR(N196*$C196,"")</f>
        <v/>
      </c>
      <c r="P196" s="46"/>
    </row>
    <row r="197" spans="1:16" ht="15.75" thickBot="1" x14ac:dyDescent="0.3">
      <c r="A197" s="54" t="s">
        <v>270</v>
      </c>
      <c r="B197" s="55" t="s">
        <v>24</v>
      </c>
      <c r="C197" s="56" t="str">
        <f ca="1">IFERROR('transfer 3'!T140,"")</f>
        <v/>
      </c>
      <c r="D197" s="135">
        <f>'Default Conversions'!D70</f>
        <v>19.983000000000001</v>
      </c>
      <c r="E197" s="52" t="str">
        <f t="shared" ca="1" si="50"/>
        <v/>
      </c>
      <c r="F197" s="135">
        <f>'Default Conversions'!F70</f>
        <v>343.92</v>
      </c>
      <c r="G197" s="52" t="str">
        <f t="shared" ca="1" si="51"/>
        <v/>
      </c>
      <c r="H197" s="135">
        <f>'Default Conversions'!H70</f>
        <v>0.47320000000000001</v>
      </c>
      <c r="I197" s="52" t="str">
        <f t="shared" ca="1" si="52"/>
        <v/>
      </c>
      <c r="J197" s="135">
        <f>'Default Conversions'!J70</f>
        <v>2.1650999999999998</v>
      </c>
      <c r="K197" s="52" t="str">
        <f t="shared" ca="1" si="53"/>
        <v/>
      </c>
      <c r="L197" s="135">
        <f>'Default Conversions'!L70</f>
        <v>0.18459999999999999</v>
      </c>
      <c r="M197" s="52" t="str">
        <f t="shared" ca="1" si="54"/>
        <v/>
      </c>
      <c r="N197" s="135">
        <f>'Default Conversions'!N70</f>
        <v>0.28949999999999998</v>
      </c>
      <c r="O197" s="52" t="str">
        <f t="shared" ca="1" si="55"/>
        <v/>
      </c>
      <c r="P197" s="46"/>
    </row>
    <row r="198" spans="1:16" ht="15.75" thickBot="1" x14ac:dyDescent="0.3">
      <c r="A198" s="54" t="s">
        <v>46</v>
      </c>
      <c r="B198" s="55" t="s">
        <v>24</v>
      </c>
      <c r="C198" s="56" t="str">
        <f ca="1">IFERROR('transfer 3'!T141,"")</f>
        <v/>
      </c>
      <c r="D198" s="135">
        <f>'Default Conversions'!D71</f>
        <v>5.1999999999999998E-3</v>
      </c>
      <c r="E198" s="52" t="str">
        <f ca="1">IFERROR(D198*$C198,"")</f>
        <v/>
      </c>
      <c r="F198" s="135">
        <f>'Default Conversions'!F71</f>
        <v>2.2000000000000002</v>
      </c>
      <c r="G198" s="52" t="str">
        <f t="shared" ca="1" si="51"/>
        <v/>
      </c>
      <c r="H198" s="135">
        <f>'Default Conversions'!H71</f>
        <v>3.7000000000000002E-3</v>
      </c>
      <c r="I198" s="52" t="str">
        <f t="shared" ca="1" si="52"/>
        <v/>
      </c>
      <c r="J198" s="135">
        <f>'Default Conversions'!J71</f>
        <v>4.5999999999999999E-3</v>
      </c>
      <c r="K198" s="52" t="str">
        <f t="shared" ca="1" si="53"/>
        <v/>
      </c>
      <c r="L198" s="135">
        <f>'Default Conversions'!L71</f>
        <v>7.2000000000000002E-5</v>
      </c>
      <c r="M198" s="52" t="str">
        <f t="shared" ca="1" si="54"/>
        <v/>
      </c>
      <c r="N198" s="135">
        <f>'Default Conversions'!N71</f>
        <v>6.1E-6</v>
      </c>
      <c r="O198" s="52" t="str">
        <f t="shared" ca="1" si="55"/>
        <v/>
      </c>
      <c r="P198" s="46"/>
    </row>
    <row r="199" spans="1:16" ht="15.75" thickBot="1" x14ac:dyDescent="0.3">
      <c r="A199" s="125" t="s">
        <v>131</v>
      </c>
      <c r="B199" s="55"/>
      <c r="C199" s="135"/>
      <c r="D199" s="135"/>
      <c r="E199" s="143">
        <f ca="1">SUM(E193:E198)</f>
        <v>0</v>
      </c>
      <c r="F199" s="135"/>
      <c r="G199" s="143">
        <f ca="1">SUM(G193:G198)</f>
        <v>0</v>
      </c>
      <c r="H199" s="135"/>
      <c r="I199" s="143">
        <f ca="1">SUM(I193:I198)</f>
        <v>0</v>
      </c>
      <c r="J199" s="135"/>
      <c r="K199" s="143">
        <f ca="1">SUM(K193:K198)</f>
        <v>0</v>
      </c>
      <c r="L199" s="135"/>
      <c r="M199" s="143">
        <f ca="1">SUM(M193:M198)</f>
        <v>0</v>
      </c>
      <c r="N199" s="135"/>
      <c r="O199" s="143">
        <f ca="1">SUM(O193:O198)</f>
        <v>0</v>
      </c>
      <c r="P199" s="46"/>
    </row>
    <row r="200" spans="1:16" ht="16.5" thickBot="1" x14ac:dyDescent="0.3">
      <c r="A200" s="343" t="s">
        <v>141</v>
      </c>
      <c r="B200" s="344"/>
      <c r="C200" s="344"/>
      <c r="D200" s="344"/>
      <c r="E200" s="344"/>
      <c r="F200" s="344"/>
      <c r="G200" s="344"/>
      <c r="H200" s="344"/>
      <c r="I200" s="344"/>
      <c r="J200" s="344"/>
      <c r="K200" s="344"/>
      <c r="L200" s="344"/>
      <c r="M200" s="344"/>
      <c r="N200" s="344"/>
      <c r="O200" s="345"/>
      <c r="P200" s="46"/>
    </row>
    <row r="201" spans="1:16" ht="15.75" thickBot="1" x14ac:dyDescent="0.3">
      <c r="A201" s="54"/>
      <c r="B201" s="55"/>
      <c r="C201" s="135"/>
      <c r="D201" s="135"/>
      <c r="E201" s="135"/>
      <c r="F201" s="135"/>
      <c r="G201" s="135"/>
      <c r="H201" s="135"/>
      <c r="I201" s="135"/>
      <c r="J201" s="135"/>
      <c r="K201" s="135"/>
      <c r="L201" s="135"/>
      <c r="M201" s="135"/>
      <c r="N201" s="135"/>
      <c r="O201" s="135"/>
      <c r="P201" s="46"/>
    </row>
    <row r="202" spans="1:16" ht="15.75" thickBot="1" x14ac:dyDescent="0.3">
      <c r="A202" s="249" t="s">
        <v>47</v>
      </c>
      <c r="B202" s="250" t="s">
        <v>48</v>
      </c>
      <c r="C202" s="169" t="str">
        <f ca="1">IFERROR('transfer 3'!T144,"")</f>
        <v/>
      </c>
      <c r="D202" s="142">
        <f>'Default Conversions'!D73</f>
        <v>9.1999999999999998E-3</v>
      </c>
      <c r="E202" s="121" t="str">
        <f ca="1">IFERROR(D202*$C202,"")</f>
        <v/>
      </c>
      <c r="F202" s="142">
        <f>'Default Conversions'!F73</f>
        <v>5</v>
      </c>
      <c r="G202" s="121" t="str">
        <f ca="1">IFERROR(F202*$C202,"")</f>
        <v/>
      </c>
      <c r="H202" s="142">
        <f>'Default Conversions'!H73</f>
        <v>9.7000000000000003E-3</v>
      </c>
      <c r="I202" s="121" t="str">
        <f ca="1">IFERROR(H202*$C202,"")</f>
        <v/>
      </c>
      <c r="J202" s="142">
        <f>'Default Conversions'!J73</f>
        <v>5.8999999999999999E-3</v>
      </c>
      <c r="K202" s="121" t="str">
        <f ca="1">IFERROR(J202*$C202,"")</f>
        <v/>
      </c>
      <c r="L202" s="142">
        <f>'Default Conversions'!L73</f>
        <v>1.6E-2</v>
      </c>
      <c r="M202" s="121" t="str">
        <f ca="1">IFERROR(L202*$C202,"")</f>
        <v/>
      </c>
      <c r="N202" s="142">
        <f>'Default Conversions'!N73</f>
        <v>1.5E-5</v>
      </c>
      <c r="O202" s="121" t="str">
        <f ca="1">IFERROR(N202*$C202,"")</f>
        <v/>
      </c>
      <c r="P202" s="46"/>
    </row>
    <row r="203" spans="1:16" ht="15.75" thickBot="1" x14ac:dyDescent="0.3">
      <c r="A203" s="251" t="e">
        <f ca="1">'transfer 3'!Q149</f>
        <v>#REF!</v>
      </c>
      <c r="B203" s="134" t="s">
        <v>48</v>
      </c>
      <c r="C203" s="170" t="str">
        <f ca="1">IFERROR('transfer 3'!T149,"")</f>
        <v/>
      </c>
      <c r="D203" s="135" t="e">
        <f ca="1">'Transfer 1'!D70</f>
        <v>#REF!</v>
      </c>
      <c r="E203" s="134" t="str">
        <f t="shared" ref="E203:E204" ca="1" si="56">IFERROR(D203*$C203,"")</f>
        <v/>
      </c>
      <c r="F203" s="135" t="e">
        <f ca="1">'Transfer 1'!F70</f>
        <v>#REF!</v>
      </c>
      <c r="G203" s="134" t="str">
        <f t="shared" ref="G203:G204" ca="1" si="57">IFERROR(F203*$C203,"")</f>
        <v/>
      </c>
      <c r="H203" s="135" t="e">
        <f ca="1">'Transfer 1'!H70</f>
        <v>#REF!</v>
      </c>
      <c r="I203" s="134" t="str">
        <f t="shared" ref="I203:I204" ca="1" si="58">IFERROR(H203*$C203,"")</f>
        <v/>
      </c>
      <c r="J203" s="135" t="e">
        <f ca="1">'Transfer 1'!J70</f>
        <v>#REF!</v>
      </c>
      <c r="K203" s="134" t="str">
        <f t="shared" ref="K203:K204" ca="1" si="59">IFERROR(J203*$C203,"")</f>
        <v/>
      </c>
      <c r="L203" s="135" t="e">
        <f ca="1">'Transfer 1'!L70</f>
        <v>#REF!</v>
      </c>
      <c r="M203" s="134" t="str">
        <f t="shared" ref="M203:M204" ca="1" si="60">IFERROR(L203*$C203,"")</f>
        <v/>
      </c>
      <c r="N203" s="135" t="e">
        <f ca="1">'Transfer 1'!N70</f>
        <v>#REF!</v>
      </c>
      <c r="O203" s="134" t="str">
        <f t="shared" ref="O203:O204" ca="1" si="61">IFERROR(N203*$C203,"")</f>
        <v/>
      </c>
      <c r="P203" s="46"/>
    </row>
    <row r="204" spans="1:16" ht="15.75" thickBot="1" x14ac:dyDescent="0.3">
      <c r="A204" s="251" t="e">
        <f ca="1">'transfer 3'!Q150</f>
        <v>#REF!</v>
      </c>
      <c r="B204" s="250" t="s">
        <v>48</v>
      </c>
      <c r="C204" s="170" t="str">
        <f ca="1">IFERROR('transfer 3'!T150,"")</f>
        <v/>
      </c>
      <c r="D204" s="135" t="e">
        <f ca="1">'Transfer 1'!D71</f>
        <v>#REF!</v>
      </c>
      <c r="E204" s="121" t="str">
        <f t="shared" ca="1" si="56"/>
        <v/>
      </c>
      <c r="F204" s="135" t="e">
        <f ca="1">'Transfer 1'!F71</f>
        <v>#REF!</v>
      </c>
      <c r="G204" s="121" t="str">
        <f t="shared" ca="1" si="57"/>
        <v/>
      </c>
      <c r="H204" s="135" t="e">
        <f ca="1">'Transfer 1'!H71</f>
        <v>#REF!</v>
      </c>
      <c r="I204" s="121" t="str">
        <f t="shared" ca="1" si="58"/>
        <v/>
      </c>
      <c r="J204" s="135" t="e">
        <f ca="1">'Transfer 1'!J71</f>
        <v>#REF!</v>
      </c>
      <c r="K204" s="121" t="str">
        <f t="shared" ca="1" si="59"/>
        <v/>
      </c>
      <c r="L204" s="135" t="e">
        <f ca="1">'Transfer 1'!L71</f>
        <v>#REF!</v>
      </c>
      <c r="M204" s="121" t="str">
        <f t="shared" ca="1" si="60"/>
        <v/>
      </c>
      <c r="N204" s="135" t="e">
        <f ca="1">'Transfer 1'!N71</f>
        <v>#REF!</v>
      </c>
      <c r="O204" s="121" t="str">
        <f t="shared" ca="1" si="61"/>
        <v/>
      </c>
      <c r="P204" s="46"/>
    </row>
    <row r="205" spans="1:16" ht="16.5" thickBot="1" x14ac:dyDescent="0.3">
      <c r="A205" s="343" t="s">
        <v>141</v>
      </c>
      <c r="B205" s="344"/>
      <c r="C205" s="344"/>
      <c r="D205" s="344"/>
      <c r="E205" s="344"/>
      <c r="F205" s="344"/>
      <c r="G205" s="344"/>
      <c r="H205" s="344"/>
      <c r="I205" s="344"/>
      <c r="J205" s="344"/>
      <c r="K205" s="344"/>
      <c r="L205" s="344"/>
      <c r="M205" s="344"/>
      <c r="N205" s="344"/>
      <c r="O205" s="345"/>
      <c r="P205" s="46"/>
    </row>
    <row r="206" spans="1:16" x14ac:dyDescent="0.25">
      <c r="A206" s="180"/>
      <c r="B206" s="181"/>
      <c r="C206" s="182"/>
      <c r="D206" s="181"/>
      <c r="E206" s="181"/>
      <c r="F206" s="181"/>
      <c r="G206" s="181"/>
      <c r="H206" s="181"/>
      <c r="I206" s="181"/>
      <c r="J206" s="181"/>
      <c r="K206" s="181"/>
      <c r="L206" s="181"/>
      <c r="M206" s="181"/>
      <c r="N206" s="181"/>
      <c r="O206" s="181"/>
      <c r="P206" s="46"/>
    </row>
    <row r="207" spans="1:16" ht="15.75" x14ac:dyDescent="0.25">
      <c r="A207" s="230" t="str">
        <f>General!$A$4</f>
        <v>Spreadsheets for Environmental Footprint Analysis (SEFA) Version 3.0, November 2019</v>
      </c>
      <c r="B207" s="213"/>
      <c r="C207" s="213"/>
      <c r="D207" s="213"/>
      <c r="E207" s="213"/>
      <c r="F207" s="213"/>
      <c r="G207" s="213"/>
      <c r="H207" s="213"/>
      <c r="I207" s="213"/>
      <c r="J207" s="213"/>
      <c r="K207" s="213"/>
      <c r="L207" s="213"/>
      <c r="M207" s="213"/>
      <c r="N207" s="2"/>
      <c r="O207" s="47" t="e">
        <f ca="1">General!$A$3</f>
        <v>#REF!</v>
      </c>
      <c r="P207" s="46"/>
    </row>
    <row r="208" spans="1:16" x14ac:dyDescent="0.25">
      <c r="A208" s="213"/>
      <c r="B208" s="213"/>
      <c r="C208" s="213"/>
      <c r="D208" s="213"/>
      <c r="E208" s="213"/>
      <c r="F208" s="213"/>
      <c r="G208" s="213"/>
      <c r="H208" s="213"/>
      <c r="I208" s="213"/>
      <c r="J208" s="213"/>
      <c r="K208" s="213"/>
      <c r="L208" s="213"/>
      <c r="M208" s="213"/>
      <c r="N208" s="2"/>
      <c r="O208" s="47" t="e">
        <f ca="1">General!$A$6</f>
        <v>#REF!</v>
      </c>
      <c r="P208" s="46"/>
    </row>
    <row r="209" spans="1:16" x14ac:dyDescent="0.25">
      <c r="A209" s="213"/>
      <c r="B209" s="213"/>
      <c r="C209" s="213"/>
      <c r="D209" s="213"/>
      <c r="E209" s="213"/>
      <c r="F209" s="213"/>
      <c r="G209" s="213"/>
      <c r="H209" s="213"/>
      <c r="I209" s="213"/>
      <c r="J209" s="213"/>
      <c r="K209" s="213"/>
      <c r="L209" s="213"/>
      <c r="M209" s="213"/>
      <c r="N209" s="2"/>
      <c r="O209" s="47" t="e">
        <f ca="1">General!$C$17</f>
        <v>#REF!</v>
      </c>
      <c r="P209" s="46"/>
    </row>
    <row r="210" spans="1:16" ht="18.75" x14ac:dyDescent="0.3">
      <c r="A210" s="354" t="e">
        <f ca="1">CONCATENATE(O3," - Off-Site Footprint (Scope 3b)")</f>
        <v>#REF!</v>
      </c>
      <c r="B210" s="354"/>
      <c r="C210" s="354"/>
      <c r="D210" s="354"/>
      <c r="E210" s="354"/>
      <c r="F210" s="354"/>
      <c r="G210" s="354"/>
      <c r="H210" s="354"/>
      <c r="I210" s="354"/>
      <c r="J210" s="354"/>
      <c r="K210" s="354"/>
      <c r="L210" s="354"/>
      <c r="M210" s="354"/>
      <c r="N210" s="354"/>
      <c r="O210" s="354"/>
      <c r="P210" s="46"/>
    </row>
    <row r="211" spans="1:16" ht="18.75" hidden="1" x14ac:dyDescent="0.3">
      <c r="A211" s="354" t="e">
        <f ca="1">CONCATENATE(O3," - Off-Site Footprint (Scope 3b) (continued)")</f>
        <v>#REF!</v>
      </c>
      <c r="B211" s="354"/>
      <c r="C211" s="354"/>
      <c r="D211" s="354"/>
      <c r="E211" s="354"/>
      <c r="F211" s="354"/>
      <c r="G211" s="354"/>
      <c r="H211" s="354"/>
      <c r="I211" s="354"/>
      <c r="J211" s="354"/>
      <c r="K211" s="354"/>
      <c r="L211" s="354"/>
      <c r="M211" s="354"/>
      <c r="N211" s="354"/>
      <c r="O211" s="354"/>
      <c r="P211" s="46"/>
    </row>
    <row r="212" spans="1:16" ht="15.75" thickBot="1" x14ac:dyDescent="0.3">
      <c r="A212" s="46"/>
      <c r="B212" s="46"/>
      <c r="C212" s="46"/>
      <c r="D212" s="46"/>
      <c r="E212" s="46"/>
      <c r="F212" s="46"/>
      <c r="G212" s="46"/>
      <c r="H212" s="46"/>
      <c r="I212" s="46"/>
      <c r="J212" s="46"/>
      <c r="K212" s="46"/>
      <c r="L212" s="46"/>
      <c r="M212" s="46"/>
      <c r="N212" s="46"/>
      <c r="O212" s="46"/>
      <c r="P212" s="46"/>
    </row>
    <row r="213" spans="1:16" ht="15.75" thickBot="1" x14ac:dyDescent="0.3">
      <c r="A213" s="349" t="s">
        <v>19</v>
      </c>
      <c r="B213" s="357" t="s">
        <v>0</v>
      </c>
      <c r="C213" s="349" t="s">
        <v>5</v>
      </c>
      <c r="D213" s="349" t="s">
        <v>6</v>
      </c>
      <c r="E213" s="349"/>
      <c r="F213" s="349" t="s">
        <v>7</v>
      </c>
      <c r="G213" s="349"/>
      <c r="H213" s="349" t="s">
        <v>8</v>
      </c>
      <c r="I213" s="349"/>
      <c r="J213" s="349" t="s">
        <v>9</v>
      </c>
      <c r="K213" s="349"/>
      <c r="L213" s="349" t="s">
        <v>10</v>
      </c>
      <c r="M213" s="349"/>
      <c r="N213" s="349" t="s">
        <v>11</v>
      </c>
      <c r="O213" s="349"/>
      <c r="P213" s="46"/>
    </row>
    <row r="214" spans="1:16" ht="15.75" thickBot="1" x14ac:dyDescent="0.3">
      <c r="A214" s="349"/>
      <c r="B214" s="357"/>
      <c r="C214" s="349"/>
      <c r="D214" s="143" t="s">
        <v>12</v>
      </c>
      <c r="E214" s="349" t="s">
        <v>13</v>
      </c>
      <c r="F214" s="143" t="s">
        <v>12</v>
      </c>
      <c r="G214" s="349" t="s">
        <v>119</v>
      </c>
      <c r="H214" s="143" t="s">
        <v>12</v>
      </c>
      <c r="I214" s="349" t="s">
        <v>14</v>
      </c>
      <c r="J214" s="143" t="s">
        <v>12</v>
      </c>
      <c r="K214" s="349" t="s">
        <v>14</v>
      </c>
      <c r="L214" s="143" t="s">
        <v>12</v>
      </c>
      <c r="M214" s="349" t="s">
        <v>14</v>
      </c>
      <c r="N214" s="143" t="s">
        <v>12</v>
      </c>
      <c r="O214" s="349" t="s">
        <v>14</v>
      </c>
      <c r="P214" s="46"/>
    </row>
    <row r="215" spans="1:16" ht="15.75" thickBot="1" x14ac:dyDescent="0.3">
      <c r="A215" s="349"/>
      <c r="B215" s="357"/>
      <c r="C215" s="349"/>
      <c r="D215" s="143" t="s">
        <v>15</v>
      </c>
      <c r="E215" s="349"/>
      <c r="F215" s="143" t="s">
        <v>15</v>
      </c>
      <c r="G215" s="349"/>
      <c r="H215" s="143" t="s">
        <v>15</v>
      </c>
      <c r="I215" s="349"/>
      <c r="J215" s="143" t="s">
        <v>15</v>
      </c>
      <c r="K215" s="349"/>
      <c r="L215" s="143" t="s">
        <v>15</v>
      </c>
      <c r="M215" s="349"/>
      <c r="N215" s="143" t="s">
        <v>15</v>
      </c>
      <c r="O215" s="349"/>
      <c r="P215" s="46"/>
    </row>
    <row r="216" spans="1:16" ht="15.75" thickBot="1" x14ac:dyDescent="0.3">
      <c r="A216" s="146" t="s">
        <v>49</v>
      </c>
      <c r="B216" s="147"/>
      <c r="C216" s="135"/>
      <c r="D216" s="135"/>
      <c r="E216" s="135"/>
      <c r="F216" s="135"/>
      <c r="G216" s="135"/>
      <c r="H216" s="135"/>
      <c r="I216" s="135"/>
      <c r="J216" s="135"/>
      <c r="K216" s="135"/>
      <c r="L216" s="135"/>
      <c r="M216" s="135"/>
      <c r="N216" s="135"/>
      <c r="O216" s="135"/>
      <c r="P216" s="46"/>
    </row>
    <row r="217" spans="1:16" ht="15.75" thickBot="1" x14ac:dyDescent="0.3">
      <c r="A217" s="132" t="s">
        <v>331</v>
      </c>
      <c r="B217" s="253" t="s">
        <v>61</v>
      </c>
      <c r="C217" s="170" t="str">
        <f ca="1">IFERROR('transfer 3'!T153,"")</f>
        <v/>
      </c>
      <c r="D217" s="135">
        <f>'Default Conversions'!D76</f>
        <v>6.0899999999999999E-3</v>
      </c>
      <c r="E217" s="52" t="str">
        <f t="shared" ref="E217:O231" ca="1" si="62">IFERROR(D217*$C217,"")</f>
        <v/>
      </c>
      <c r="F217" s="135">
        <f>'Default Conversions'!F76</f>
        <v>2.4300000000000002</v>
      </c>
      <c r="G217" s="52" t="str">
        <f t="shared" ca="1" si="62"/>
        <v/>
      </c>
      <c r="H217" s="135">
        <f>'Default Conversions'!H76</f>
        <v>1.6000000000000001E-3</v>
      </c>
      <c r="I217" s="52" t="str">
        <f t="shared" ca="1" si="62"/>
        <v/>
      </c>
      <c r="J217" s="135">
        <f>'Default Conversions'!J76</f>
        <v>1.67E-3</v>
      </c>
      <c r="K217" s="52" t="str">
        <f t="shared" ca="1" si="62"/>
        <v/>
      </c>
      <c r="L217" s="135">
        <f>'Default Conversions'!L76</f>
        <v>2.0900000000000001E-4</v>
      </c>
      <c r="M217" s="52" t="str">
        <f t="shared" ca="1" si="62"/>
        <v/>
      </c>
      <c r="N217" s="135">
        <f>'Default Conversions'!N76</f>
        <v>8.7000000000000001E-5</v>
      </c>
      <c r="O217" s="52" t="str">
        <f t="shared" ca="1" si="62"/>
        <v/>
      </c>
      <c r="P217" s="46"/>
    </row>
    <row r="218" spans="1:16" ht="15.75" thickBot="1" x14ac:dyDescent="0.3">
      <c r="A218" s="132" t="s">
        <v>155</v>
      </c>
      <c r="B218" s="52" t="s">
        <v>48</v>
      </c>
      <c r="C218" s="170" t="str">
        <f ca="1">IFERROR('transfer 3'!T154,"")</f>
        <v/>
      </c>
      <c r="D218" s="252">
        <f>'Default Conversions'!D77</f>
        <v>1.4999999999999999E-2</v>
      </c>
      <c r="E218" s="52" t="str">
        <f t="shared" ca="1" si="62"/>
        <v/>
      </c>
      <c r="F218" s="252">
        <f>'Default Conversions'!F77</f>
        <v>4.4000000000000004</v>
      </c>
      <c r="G218" s="52" t="str">
        <f t="shared" ca="1" si="62"/>
        <v/>
      </c>
      <c r="H218" s="252">
        <f>'Default Conversions'!H77</f>
        <v>1.6E-2</v>
      </c>
      <c r="I218" s="52" t="str">
        <f t="shared" ca="1" si="62"/>
        <v/>
      </c>
      <c r="J218" s="252">
        <f>'Default Conversions'!J77</f>
        <v>1.4999999999999999E-2</v>
      </c>
      <c r="K218" s="52" t="str">
        <f t="shared" ca="1" si="62"/>
        <v/>
      </c>
      <c r="L218" s="252" t="str">
        <f>'Default Conversions'!L77</f>
        <v>NP</v>
      </c>
      <c r="M218" s="52" t="str">
        <f t="shared" ca="1" si="62"/>
        <v/>
      </c>
      <c r="N218" s="252" t="str">
        <f>'Default Conversions'!N77</f>
        <v>NP</v>
      </c>
      <c r="O218" s="52" t="str">
        <f t="shared" ca="1" si="62"/>
        <v/>
      </c>
      <c r="P218" s="46"/>
    </row>
    <row r="219" spans="1:16" ht="15.75" thickBot="1" x14ac:dyDescent="0.3">
      <c r="A219" s="132" t="s">
        <v>174</v>
      </c>
      <c r="B219" s="52" t="s">
        <v>50</v>
      </c>
      <c r="C219" s="170" t="str">
        <f ca="1">IFERROR('transfer 3'!T155,"")</f>
        <v/>
      </c>
      <c r="D219" s="135">
        <f>'Default Conversions'!D78</f>
        <v>0.16</v>
      </c>
      <c r="E219" s="52" t="str">
        <f t="shared" ca="1" si="62"/>
        <v/>
      </c>
      <c r="F219" s="135">
        <f>'Default Conversions'!F78</f>
        <v>25</v>
      </c>
      <c r="G219" s="52" t="str">
        <f t="shared" ca="1" si="62"/>
        <v/>
      </c>
      <c r="H219" s="135">
        <f>'Default Conversions'!H78</f>
        <v>0.14000000000000001</v>
      </c>
      <c r="I219" s="52" t="str">
        <f t="shared" ca="1" si="62"/>
        <v/>
      </c>
      <c r="J219" s="135">
        <f>'Default Conversions'!J78</f>
        <v>7.4999999999999997E-2</v>
      </c>
      <c r="K219" s="52" t="str">
        <f t="shared" ca="1" si="62"/>
        <v/>
      </c>
      <c r="L219" s="135">
        <f>'Default Conversions'!L78</f>
        <v>0.4</v>
      </c>
      <c r="M219" s="52" t="str">
        <f t="shared" ca="1" si="62"/>
        <v/>
      </c>
      <c r="N219" s="135">
        <f>'Default Conversions'!N78</f>
        <v>1.4E-3</v>
      </c>
      <c r="O219" s="52" t="str">
        <f t="shared" ca="1" si="62"/>
        <v/>
      </c>
      <c r="P219" s="46"/>
    </row>
    <row r="220" spans="1:16" ht="15.75" thickBot="1" x14ac:dyDescent="0.3">
      <c r="A220" s="132" t="s">
        <v>175</v>
      </c>
      <c r="B220" s="52" t="s">
        <v>50</v>
      </c>
      <c r="C220" s="170" t="str">
        <f ca="1">IFERROR('transfer 3'!T156,"")</f>
        <v/>
      </c>
      <c r="D220" s="135">
        <f>'Default Conversions'!D79</f>
        <v>0.18</v>
      </c>
      <c r="E220" s="52" t="str">
        <f t="shared" ca="1" si="62"/>
        <v/>
      </c>
      <c r="F220" s="135">
        <f>'Default Conversions'!F79</f>
        <v>27.500000000000004</v>
      </c>
      <c r="G220" s="52" t="str">
        <f t="shared" ca="1" si="62"/>
        <v/>
      </c>
      <c r="H220" s="135">
        <f>'Default Conversions'!H79</f>
        <v>0.15400000000000003</v>
      </c>
      <c r="I220" s="52" t="str">
        <f t="shared" ca="1" si="62"/>
        <v/>
      </c>
      <c r="J220" s="135">
        <f>'Default Conversions'!J79</f>
        <v>8.2500000000000004E-2</v>
      </c>
      <c r="K220" s="52" t="str">
        <f t="shared" ca="1" si="62"/>
        <v/>
      </c>
      <c r="L220" s="135">
        <f>'Default Conversions'!L79</f>
        <v>0.44000000000000006</v>
      </c>
      <c r="M220" s="52" t="str">
        <f t="shared" ca="1" si="62"/>
        <v/>
      </c>
      <c r="N220" s="135">
        <f>'Default Conversions'!N79</f>
        <v>1.5400000000000001E-3</v>
      </c>
      <c r="O220" s="52" t="str">
        <f t="shared" ca="1" si="62"/>
        <v/>
      </c>
      <c r="P220" s="46"/>
    </row>
    <row r="221" spans="1:16" ht="15.75" thickBot="1" x14ac:dyDescent="0.3">
      <c r="A221" s="132" t="s">
        <v>285</v>
      </c>
      <c r="B221" s="52" t="s">
        <v>327</v>
      </c>
      <c r="C221" s="170" t="str">
        <f ca="1">IFERROR('transfer 3'!T167,"")</f>
        <v/>
      </c>
      <c r="D221" s="135">
        <f>'Default Conversions'!D80</f>
        <v>5.8071029117000003E-2</v>
      </c>
      <c r="E221" s="52" t="str">
        <f t="shared" ca="1" si="62"/>
        <v/>
      </c>
      <c r="F221" s="135">
        <f>'Default Conversions'!F80</f>
        <v>6.8534384200000007</v>
      </c>
      <c r="G221" s="52" t="str">
        <f t="shared" ca="1" si="62"/>
        <v/>
      </c>
      <c r="H221" s="135">
        <f>'Default Conversions'!H80</f>
        <v>0.13140195739999999</v>
      </c>
      <c r="I221" s="52" t="str">
        <f t="shared" ca="1" si="62"/>
        <v/>
      </c>
      <c r="J221" s="135">
        <f>'Default Conversions'!J80</f>
        <v>0.30387576659999999</v>
      </c>
      <c r="K221" s="52" t="str">
        <f t="shared" ca="1" si="62"/>
        <v/>
      </c>
      <c r="L221" s="135">
        <f>'Default Conversions'!L80</f>
        <v>4.556982414E-2</v>
      </c>
      <c r="M221" s="52" t="str">
        <f t="shared" ca="1" si="62"/>
        <v/>
      </c>
      <c r="N221" s="135">
        <f>'Default Conversions'!N80</f>
        <v>3.3016528560000001E-2</v>
      </c>
      <c r="O221" s="52" t="str">
        <f t="shared" ca="1" si="62"/>
        <v/>
      </c>
      <c r="P221" s="46"/>
    </row>
    <row r="222" spans="1:16" ht="15.75" thickBot="1" x14ac:dyDescent="0.3">
      <c r="A222" s="132" t="s">
        <v>286</v>
      </c>
      <c r="B222" s="52" t="s">
        <v>327</v>
      </c>
      <c r="C222" s="170" t="str">
        <f ca="1">IFERROR('transfer 3'!T168,"")</f>
        <v/>
      </c>
      <c r="D222" s="135">
        <f>'Default Conversions'!D81</f>
        <v>0.21199999999999999</v>
      </c>
      <c r="E222" s="52" t="str">
        <f t="shared" ca="1" si="62"/>
        <v/>
      </c>
      <c r="F222" s="135">
        <f>'Default Conversions'!F81</f>
        <v>27.4693</v>
      </c>
      <c r="G222" s="52" t="str">
        <f t="shared" ca="1" si="62"/>
        <v/>
      </c>
      <c r="H222" s="135">
        <f>'Default Conversions'!H81</f>
        <v>0.64229999999999998</v>
      </c>
      <c r="I222" s="52" t="str">
        <f t="shared" ca="1" si="62"/>
        <v/>
      </c>
      <c r="J222" s="135">
        <f>'Default Conversions'!J81</f>
        <v>1.5072000000000001</v>
      </c>
      <c r="K222" s="52" t="str">
        <f t="shared" ca="1" si="62"/>
        <v/>
      </c>
      <c r="L222" s="135">
        <f>'Default Conversions'!L81</f>
        <v>0.22639999999999999</v>
      </c>
      <c r="M222" s="52" t="str">
        <f t="shared" ca="1" si="62"/>
        <v/>
      </c>
      <c r="N222" s="135">
        <f>'Default Conversions'!N81</f>
        <v>0.1643</v>
      </c>
      <c r="O222" s="52" t="str">
        <f t="shared" ca="1" si="62"/>
        <v/>
      </c>
      <c r="P222" s="46"/>
    </row>
    <row r="223" spans="1:16" ht="15.75" thickBot="1" x14ac:dyDescent="0.3">
      <c r="A223" s="132" t="s">
        <v>287</v>
      </c>
      <c r="B223" s="52" t="s">
        <v>327</v>
      </c>
      <c r="C223" s="170" t="str">
        <f ca="1">IFERROR('transfer 3'!T169,"")</f>
        <v/>
      </c>
      <c r="D223" s="135">
        <f>'Default Conversions'!D82</f>
        <v>7.3171472399999993E-2</v>
      </c>
      <c r="E223" s="52" t="str">
        <f t="shared" ca="1" si="62"/>
        <v/>
      </c>
      <c r="F223" s="135">
        <f>'Default Conversions'!F82</f>
        <v>9.3254580000000011</v>
      </c>
      <c r="G223" s="52" t="str">
        <f t="shared" ca="1" si="62"/>
        <v/>
      </c>
      <c r="H223" s="135">
        <f>'Default Conversions'!H82</f>
        <v>0.21274390000000001</v>
      </c>
      <c r="I223" s="52" t="str">
        <f t="shared" ca="1" si="62"/>
        <v/>
      </c>
      <c r="J223" s="135">
        <f>'Default Conversions'!J82</f>
        <v>0.49823960000000006</v>
      </c>
      <c r="K223" s="52" t="str">
        <f t="shared" ca="1" si="62"/>
        <v/>
      </c>
      <c r="L223" s="135">
        <f>'Default Conversions'!L82</f>
        <v>7.4735940000000001E-2</v>
      </c>
      <c r="M223" s="52" t="str">
        <f t="shared" ca="1" si="62"/>
        <v/>
      </c>
      <c r="N223" s="135">
        <f>'Default Conversions'!N82</f>
        <v>5.4233159999999996E-2</v>
      </c>
      <c r="O223" s="52" t="str">
        <f t="shared" ca="1" si="62"/>
        <v/>
      </c>
      <c r="P223" s="46"/>
    </row>
    <row r="224" spans="1:16" ht="15.75" thickBot="1" x14ac:dyDescent="0.3">
      <c r="A224" s="132" t="s">
        <v>288</v>
      </c>
      <c r="B224" s="52" t="s">
        <v>327</v>
      </c>
      <c r="C224" s="170" t="str">
        <f ca="1">IFERROR('transfer 3'!T170,"")</f>
        <v/>
      </c>
      <c r="D224" s="135">
        <f>'Default Conversions'!D83</f>
        <v>7.40245077E-3</v>
      </c>
      <c r="E224" s="52" t="str">
        <f t="shared" ca="1" si="62"/>
        <v/>
      </c>
      <c r="F224" s="135">
        <f>'Default Conversions'!F83</f>
        <v>0.64594779999999996</v>
      </c>
      <c r="G224" s="52" t="str">
        <f t="shared" ca="1" si="62"/>
        <v/>
      </c>
      <c r="H224" s="135">
        <f>'Default Conversions'!H83</f>
        <v>6.7681219999999997E-3</v>
      </c>
      <c r="I224" s="52" t="str">
        <f t="shared" ca="1" si="62"/>
        <v/>
      </c>
      <c r="J224" s="135">
        <f>'Default Conversions'!J83</f>
        <v>1.4792866000000002E-2</v>
      </c>
      <c r="K224" s="52" t="str">
        <f t="shared" ca="1" si="62"/>
        <v/>
      </c>
      <c r="L224" s="135">
        <f>'Default Conversions'!L83</f>
        <v>2.2023953999999999E-3</v>
      </c>
      <c r="M224" s="52" t="str">
        <f t="shared" ca="1" si="62"/>
        <v/>
      </c>
      <c r="N224" s="135">
        <f>'Default Conversions'!N83</f>
        <v>1.5542429999999999E-3</v>
      </c>
      <c r="O224" s="52" t="str">
        <f t="shared" ca="1" si="62"/>
        <v/>
      </c>
      <c r="P224" s="46"/>
    </row>
    <row r="225" spans="1:16" ht="15.75" thickBot="1" x14ac:dyDescent="0.3">
      <c r="A225" s="132" t="s">
        <v>289</v>
      </c>
      <c r="B225" s="52" t="s">
        <v>327</v>
      </c>
      <c r="C225" s="170" t="str">
        <f ca="1">IFERROR('transfer 3'!T171,"")</f>
        <v/>
      </c>
      <c r="D225" s="135">
        <f>'Default Conversions'!D84</f>
        <v>1.7439832799999999E-2</v>
      </c>
      <c r="E225" s="52" t="str">
        <f t="shared" ca="1" si="62"/>
        <v/>
      </c>
      <c r="F225" s="135">
        <f>'Default Conversions'!F84</f>
        <v>1.3381921999999999</v>
      </c>
      <c r="G225" s="52" t="str">
        <f t="shared" ca="1" si="62"/>
        <v/>
      </c>
      <c r="H225" s="135">
        <f>'Default Conversions'!H84</f>
        <v>7.0106280000000014E-3</v>
      </c>
      <c r="I225" s="52" t="str">
        <f t="shared" ca="1" si="62"/>
        <v/>
      </c>
      <c r="J225" s="135">
        <f>'Default Conversions'!J84</f>
        <v>1.3249645999999999E-2</v>
      </c>
      <c r="K225" s="52" t="str">
        <f t="shared" ca="1" si="62"/>
        <v/>
      </c>
      <c r="L225" s="135">
        <f>'Default Conversions'!L84</f>
        <v>1.940048E-3</v>
      </c>
      <c r="M225" s="52" t="str">
        <f t="shared" ca="1" si="62"/>
        <v/>
      </c>
      <c r="N225" s="135">
        <f>'Default Conversions'!N84</f>
        <v>1.2830772000000002E-3</v>
      </c>
      <c r="O225" s="52" t="str">
        <f t="shared" ca="1" si="62"/>
        <v/>
      </c>
      <c r="P225" s="46"/>
    </row>
    <row r="226" spans="1:16" ht="15.75" thickBot="1" x14ac:dyDescent="0.3">
      <c r="A226" s="132" t="s">
        <v>290</v>
      </c>
      <c r="B226" s="52" t="s">
        <v>327</v>
      </c>
      <c r="C226" s="170" t="str">
        <f ca="1">IFERROR('transfer 3'!T172,"")</f>
        <v/>
      </c>
      <c r="D226" s="135">
        <f>'Default Conversions'!D85</f>
        <v>2.3884988400000001E-2</v>
      </c>
      <c r="E226" s="52" t="str">
        <f t="shared" ca="1" si="62"/>
        <v/>
      </c>
      <c r="F226" s="135">
        <f>'Default Conversions'!F85</f>
        <v>1.8717054000000002</v>
      </c>
      <c r="G226" s="52" t="str">
        <f t="shared" ca="1" si="62"/>
        <v/>
      </c>
      <c r="H226" s="135">
        <f>'Default Conversions'!H85</f>
        <v>7.9806519999999995E-3</v>
      </c>
      <c r="I226" s="52" t="str">
        <f t="shared" ca="1" si="62"/>
        <v/>
      </c>
      <c r="J226" s="135">
        <f>'Default Conversions'!J85</f>
        <v>1.4153532000000002E-2</v>
      </c>
      <c r="K226" s="52" t="str">
        <f t="shared" ca="1" si="62"/>
        <v/>
      </c>
      <c r="L226" s="135">
        <f>'Default Conversions'!L85</f>
        <v>2.0546872000000004E-3</v>
      </c>
      <c r="M226" s="52" t="str">
        <f t="shared" ca="1" si="62"/>
        <v/>
      </c>
      <c r="N226" s="135">
        <f>'Default Conversions'!N85</f>
        <v>1.2874863999999999E-3</v>
      </c>
      <c r="O226" s="52" t="str">
        <f t="shared" ca="1" si="62"/>
        <v/>
      </c>
      <c r="P226" s="46"/>
    </row>
    <row r="227" spans="1:16" ht="15.75" thickBot="1" x14ac:dyDescent="0.3">
      <c r="A227" s="132" t="s">
        <v>291</v>
      </c>
      <c r="B227" s="52" t="s">
        <v>327</v>
      </c>
      <c r="C227" s="170" t="str">
        <f ca="1">IFERROR('transfer 3'!T173,"")</f>
        <v/>
      </c>
      <c r="D227" s="135">
        <f>'Default Conversions'!D86</f>
        <v>3.3647503500000002E-2</v>
      </c>
      <c r="E227" s="52" t="str">
        <f t="shared" ca="1" si="62"/>
        <v/>
      </c>
      <c r="F227" s="135">
        <f>'Default Conversions'!F86</f>
        <v>4.2989700000000006</v>
      </c>
      <c r="G227" s="52" t="str">
        <f t="shared" ca="1" si="62"/>
        <v/>
      </c>
      <c r="H227" s="135">
        <f>'Default Conversions'!H86</f>
        <v>9.5459180000000005E-2</v>
      </c>
      <c r="I227" s="52" t="str">
        <f t="shared" ca="1" si="62"/>
        <v/>
      </c>
      <c r="J227" s="135">
        <f>'Default Conversions'!J86</f>
        <v>0.22266460000000002</v>
      </c>
      <c r="K227" s="52" t="str">
        <f t="shared" ca="1" si="62"/>
        <v/>
      </c>
      <c r="L227" s="135">
        <f>'Default Conversions'!L86</f>
        <v>3.3509919999999999E-2</v>
      </c>
      <c r="M227" s="52" t="str">
        <f t="shared" ca="1" si="62"/>
        <v/>
      </c>
      <c r="N227" s="135">
        <f>'Default Conversions'!N86</f>
        <v>2.4250600000000001E-2</v>
      </c>
      <c r="O227" s="52" t="str">
        <f t="shared" ca="1" si="62"/>
        <v/>
      </c>
      <c r="P227" s="46"/>
    </row>
    <row r="228" spans="1:16" ht="15.75" thickBot="1" x14ac:dyDescent="0.3">
      <c r="A228" s="132" t="s">
        <v>292</v>
      </c>
      <c r="B228" s="52" t="s">
        <v>327</v>
      </c>
      <c r="C228" s="170" t="str">
        <f ca="1">IFERROR('transfer 3'!T174,"")</f>
        <v/>
      </c>
      <c r="D228" s="135">
        <f>'Default Conversions'!D87</f>
        <v>1.4122473300000001E-2</v>
      </c>
      <c r="E228" s="52" t="str">
        <f t="shared" ca="1" si="62"/>
        <v/>
      </c>
      <c r="F228" s="135">
        <f>'Default Conversions'!F87</f>
        <v>1.4726728</v>
      </c>
      <c r="G228" s="52" t="str">
        <f t="shared" ca="1" si="62"/>
        <v/>
      </c>
      <c r="H228" s="135">
        <f>'Default Conversions'!H87</f>
        <v>7.9806519999999995E-3</v>
      </c>
      <c r="I228" s="52" t="str">
        <f t="shared" ca="1" si="62"/>
        <v/>
      </c>
      <c r="J228" s="135">
        <f>'Default Conversions'!J87</f>
        <v>1.3602382E-2</v>
      </c>
      <c r="K228" s="52" t="str">
        <f t="shared" ca="1" si="62"/>
        <v/>
      </c>
      <c r="L228" s="135">
        <f>'Default Conversions'!L87</f>
        <v>1.9797308000000001E-3</v>
      </c>
      <c r="M228" s="52" t="str">
        <f t="shared" ca="1" si="62"/>
        <v/>
      </c>
      <c r="N228" s="135">
        <f>'Default Conversions'!N87</f>
        <v>1.2015070000000001E-3</v>
      </c>
      <c r="O228" s="52" t="str">
        <f t="shared" ca="1" si="62"/>
        <v/>
      </c>
      <c r="P228" s="46"/>
    </row>
    <row r="229" spans="1:16" ht="15.75" thickBot="1" x14ac:dyDescent="0.3">
      <c r="A229" s="132" t="s">
        <v>293</v>
      </c>
      <c r="B229" s="52" t="s">
        <v>327</v>
      </c>
      <c r="C229" s="170" t="str">
        <f ca="1">IFERROR('transfer 3'!T175,"")</f>
        <v/>
      </c>
      <c r="D229" s="135">
        <f>'Default Conversions'!D88</f>
        <v>5.1276899699999996E-2</v>
      </c>
      <c r="E229" s="52" t="str">
        <f t="shared" ca="1" si="62"/>
        <v/>
      </c>
      <c r="F229" s="135">
        <f>'Default Conversions'!F88</f>
        <v>5.224902000000001</v>
      </c>
      <c r="G229" s="52" t="str">
        <f t="shared" ca="1" si="62"/>
        <v/>
      </c>
      <c r="H229" s="135">
        <f>'Default Conversions'!H88</f>
        <v>8.3333879999999999E-2</v>
      </c>
      <c r="I229" s="52" t="str">
        <f t="shared" ca="1" si="62"/>
        <v/>
      </c>
      <c r="J229" s="135">
        <f>'Default Conversions'!J88</f>
        <v>0.19047744000000003</v>
      </c>
      <c r="K229" s="52" t="str">
        <f t="shared" ca="1" si="62"/>
        <v/>
      </c>
      <c r="L229" s="135">
        <f>'Default Conversions'!L88</f>
        <v>2.8439340000000004E-2</v>
      </c>
      <c r="M229" s="52" t="str">
        <f t="shared" ca="1" si="62"/>
        <v/>
      </c>
      <c r="N229" s="135">
        <f>'Default Conversions'!N88</f>
        <v>2.1208252E-2</v>
      </c>
      <c r="O229" s="52" t="str">
        <f t="shared" ca="1" si="62"/>
        <v/>
      </c>
      <c r="P229" s="46"/>
    </row>
    <row r="230" spans="1:16" ht="15.75" thickBot="1" x14ac:dyDescent="0.3">
      <c r="A230" s="132" t="s">
        <v>294</v>
      </c>
      <c r="B230" s="52" t="s">
        <v>327</v>
      </c>
      <c r="C230" s="170" t="str">
        <f ca="1">IFERROR('transfer 3'!T176,"")</f>
        <v/>
      </c>
      <c r="D230" s="135">
        <f>'Default Conversions'!D89</f>
        <v>7.6204486799999999E-2</v>
      </c>
      <c r="E230" s="52" t="str">
        <f t="shared" ca="1" si="62"/>
        <v/>
      </c>
      <c r="F230" s="135">
        <f>'Default Conversions'!F89</f>
        <v>9.0168140000000001</v>
      </c>
      <c r="G230" s="52" t="str">
        <f t="shared" ca="1" si="62"/>
        <v/>
      </c>
      <c r="H230" s="135">
        <f>'Default Conversions'!H89</f>
        <v>0.10449804</v>
      </c>
      <c r="I230" s="52" t="str">
        <f t="shared" ca="1" si="62"/>
        <v/>
      </c>
      <c r="J230" s="135">
        <f>'Default Conversions'!J89</f>
        <v>0.22707380000000005</v>
      </c>
      <c r="K230" s="52" t="str">
        <f t="shared" ca="1" si="62"/>
        <v/>
      </c>
      <c r="L230" s="135">
        <f>'Default Conversions'!L89</f>
        <v>3.3950840000000003E-2</v>
      </c>
      <c r="M230" s="52" t="str">
        <f t="shared" ca="1" si="62"/>
        <v/>
      </c>
      <c r="N230" s="135">
        <f>'Default Conversions'!N89</f>
        <v>2.3589220000000001E-2</v>
      </c>
      <c r="O230" s="52" t="str">
        <f t="shared" ca="1" si="62"/>
        <v/>
      </c>
      <c r="P230" s="46"/>
    </row>
    <row r="231" spans="1:16" ht="15.75" thickBot="1" x14ac:dyDescent="0.3">
      <c r="A231" s="132" t="s">
        <v>295</v>
      </c>
      <c r="B231" s="52" t="s">
        <v>327</v>
      </c>
      <c r="C231" s="170" t="str">
        <f ca="1">IFERROR('transfer 3'!T177,"")</f>
        <v/>
      </c>
      <c r="D231" s="135">
        <f>'Default Conversions'!D90</f>
        <v>7.1560183499999999E-2</v>
      </c>
      <c r="E231" s="52" t="str">
        <f t="shared" ca="1" si="62"/>
        <v/>
      </c>
      <c r="F231" s="135">
        <f>'Default Conversions'!F90</f>
        <v>7.8704220000000014</v>
      </c>
      <c r="G231" s="52" t="str">
        <f t="shared" ca="1" si="62"/>
        <v/>
      </c>
      <c r="H231" s="135">
        <f>'Default Conversions'!H90</f>
        <v>0.14594451999999999</v>
      </c>
      <c r="I231" s="52" t="str">
        <f t="shared" ca="1" si="62"/>
        <v/>
      </c>
      <c r="J231" s="135">
        <f>'Default Conversions'!J90</f>
        <v>0.33730380000000004</v>
      </c>
      <c r="K231" s="52" t="str">
        <f t="shared" ca="1" si="62"/>
        <v/>
      </c>
      <c r="L231" s="135">
        <f>'Default Conversions'!L90</f>
        <v>5.0485340000000004E-2</v>
      </c>
      <c r="M231" s="52" t="str">
        <f t="shared" ca="1" si="62"/>
        <v/>
      </c>
      <c r="N231" s="135">
        <f>'Default Conversions'!N90</f>
        <v>3.7257739999999998E-2</v>
      </c>
      <c r="O231" s="52" t="str">
        <f t="shared" ca="1" si="62"/>
        <v/>
      </c>
      <c r="P231" s="46"/>
    </row>
    <row r="232" spans="1:16" ht="30" customHeight="1" thickBot="1" x14ac:dyDescent="0.3">
      <c r="A232" s="343" t="s">
        <v>141</v>
      </c>
      <c r="B232" s="344"/>
      <c r="C232" s="344"/>
      <c r="D232" s="344"/>
      <c r="E232" s="344"/>
      <c r="F232" s="344"/>
      <c r="G232" s="344"/>
      <c r="H232" s="344"/>
      <c r="I232" s="344"/>
      <c r="J232" s="344"/>
      <c r="K232" s="344"/>
      <c r="L232" s="344"/>
      <c r="M232" s="344"/>
      <c r="N232" s="344"/>
      <c r="O232" s="345"/>
      <c r="P232" s="46"/>
    </row>
    <row r="233" spans="1:16" ht="15.75" thickBot="1" x14ac:dyDescent="0.3">
      <c r="A233" s="87"/>
      <c r="B233" s="147"/>
      <c r="C233" s="148"/>
      <c r="D233" s="135"/>
      <c r="E233" s="135"/>
      <c r="F233" s="135"/>
      <c r="G233" s="135"/>
      <c r="H233" s="135"/>
      <c r="I233" s="135"/>
      <c r="J233" s="135"/>
      <c r="K233" s="135"/>
      <c r="L233" s="135"/>
      <c r="M233" s="135"/>
      <c r="N233" s="135"/>
      <c r="O233" s="135"/>
      <c r="P233" s="46"/>
    </row>
    <row r="234" spans="1:16" ht="15.75" thickBot="1" x14ac:dyDescent="0.3">
      <c r="A234" s="149" t="s">
        <v>51</v>
      </c>
      <c r="B234" s="147"/>
      <c r="C234" s="135"/>
      <c r="D234" s="135"/>
      <c r="E234" s="135"/>
      <c r="F234" s="135"/>
      <c r="G234" s="135"/>
      <c r="H234" s="135"/>
      <c r="I234" s="135"/>
      <c r="J234" s="135"/>
      <c r="K234" s="135"/>
      <c r="L234" s="135"/>
      <c r="M234" s="135"/>
      <c r="N234" s="135"/>
      <c r="O234" s="135"/>
      <c r="P234" s="46"/>
    </row>
    <row r="235" spans="1:16" ht="15.75" thickBot="1" x14ac:dyDescent="0.3">
      <c r="A235" s="150" t="s">
        <v>52</v>
      </c>
      <c r="B235" s="147" t="s">
        <v>16</v>
      </c>
      <c r="C235" s="56" t="str">
        <f ca="1">IFERROR('transfer 3'!T180,"")</f>
        <v/>
      </c>
      <c r="D235" s="145">
        <f>'Default Conversions'!D93</f>
        <v>3.053799999999999</v>
      </c>
      <c r="E235" s="52" t="str">
        <f t="shared" ref="E235:O239" ca="1" si="63">IFERROR(D235*$C235,"")</f>
        <v/>
      </c>
      <c r="F235" s="145">
        <f>'Default Conversions'!F93</f>
        <v>180</v>
      </c>
      <c r="G235" s="52" t="str">
        <f t="shared" ca="1" si="63"/>
        <v/>
      </c>
      <c r="H235" s="145">
        <f>'Default Conversions'!H93</f>
        <v>0.76999999999999991</v>
      </c>
      <c r="I235" s="52" t="str">
        <f t="shared" ca="1" si="63"/>
        <v/>
      </c>
      <c r="J235" s="145">
        <f>'Default Conversions'!J93</f>
        <v>0.15</v>
      </c>
      <c r="K235" s="52" t="str">
        <f t="shared" ca="1" si="63"/>
        <v/>
      </c>
      <c r="L235" s="145">
        <f>'Default Conversions'!L93</f>
        <v>1.8000000000000002E-2</v>
      </c>
      <c r="M235" s="52" t="str">
        <f t="shared" ca="1" si="63"/>
        <v/>
      </c>
      <c r="N235" s="145" t="str">
        <f>'Default Conversions'!N93</f>
        <v>NP</v>
      </c>
      <c r="O235" s="52" t="str">
        <f t="shared" ca="1" si="63"/>
        <v/>
      </c>
      <c r="P235" s="46"/>
    </row>
    <row r="236" spans="1:16" ht="15.75" thickBot="1" x14ac:dyDescent="0.3">
      <c r="A236" s="150" t="s">
        <v>53</v>
      </c>
      <c r="B236" s="147" t="s">
        <v>16</v>
      </c>
      <c r="C236" s="56" t="str">
        <f ca="1">IFERROR('transfer 3'!T181,"")</f>
        <v/>
      </c>
      <c r="D236" s="145">
        <f>'Default Conversions'!D94</f>
        <v>1.6317999999999993</v>
      </c>
      <c r="E236" s="52" t="str">
        <f t="shared" ca="1" si="63"/>
        <v/>
      </c>
      <c r="F236" s="145">
        <f>'Default Conversions'!F94</f>
        <v>270</v>
      </c>
      <c r="G236" s="52" t="str">
        <f t="shared" ca="1" si="63"/>
        <v/>
      </c>
      <c r="H236" s="145">
        <f>'Default Conversions'!H94</f>
        <v>0.18000000000000002</v>
      </c>
      <c r="I236" s="52" t="str">
        <f t="shared" ca="1" si="63"/>
        <v/>
      </c>
      <c r="J236" s="145">
        <f>'Default Conversions'!J94</f>
        <v>13</v>
      </c>
      <c r="K236" s="52" t="str">
        <f t="shared" ca="1" si="63"/>
        <v/>
      </c>
      <c r="L236" s="145">
        <f>'Default Conversions'!L94</f>
        <v>7.0999999999999995E-3</v>
      </c>
      <c r="M236" s="52" t="str">
        <f t="shared" ca="1" si="63"/>
        <v/>
      </c>
      <c r="N236" s="145" t="str">
        <f>'Default Conversions'!N94</f>
        <v>NP</v>
      </c>
      <c r="O236" s="52" t="str">
        <f t="shared" ca="1" si="63"/>
        <v/>
      </c>
      <c r="P236" s="46"/>
    </row>
    <row r="237" spans="1:16" ht="15.75" thickBot="1" x14ac:dyDescent="0.3">
      <c r="A237" s="150" t="s">
        <v>54</v>
      </c>
      <c r="B237" s="147" t="s">
        <v>16</v>
      </c>
      <c r="C237" s="56" t="str">
        <f ca="1">IFERROR('transfer 3'!T182,"")</f>
        <v/>
      </c>
      <c r="D237" s="145">
        <f>'Default Conversions'!D95</f>
        <v>0.155472</v>
      </c>
      <c r="E237" s="52" t="str">
        <f t="shared" ca="1" si="63"/>
        <v/>
      </c>
      <c r="F237" s="145">
        <f>'Default Conversions'!F95</f>
        <v>25</v>
      </c>
      <c r="G237" s="52" t="str">
        <f t="shared" ca="1" si="63"/>
        <v/>
      </c>
      <c r="H237" s="145">
        <f>'Default Conversions'!H95</f>
        <v>0.15</v>
      </c>
      <c r="I237" s="52" t="str">
        <f t="shared" ca="1" si="63"/>
        <v/>
      </c>
      <c r="J237" s="145">
        <f>'Default Conversions'!J95</f>
        <v>0.5</v>
      </c>
      <c r="K237" s="52" t="str">
        <f t="shared" ca="1" si="63"/>
        <v/>
      </c>
      <c r="L237" s="145">
        <f>'Default Conversions'!L95</f>
        <v>1.5E-3</v>
      </c>
      <c r="M237" s="52" t="str">
        <f t="shared" ca="1" si="63"/>
        <v/>
      </c>
      <c r="N237" s="145" t="str">
        <f>'Default Conversions'!N95</f>
        <v>NP</v>
      </c>
      <c r="O237" s="52" t="str">
        <f t="shared" ca="1" si="63"/>
        <v/>
      </c>
      <c r="P237" s="46"/>
    </row>
    <row r="238" spans="1:16" ht="15.75" thickBot="1" x14ac:dyDescent="0.3">
      <c r="A238" s="150" t="s">
        <v>55</v>
      </c>
      <c r="B238" s="147" t="s">
        <v>16</v>
      </c>
      <c r="C238" s="56" t="str">
        <f ca="1">IFERROR('transfer 3'!T183,"")</f>
        <v/>
      </c>
      <c r="D238" s="145">
        <f>'Default Conversions'!D96</f>
        <v>2.2954000000000012</v>
      </c>
      <c r="E238" s="52" t="str">
        <f t="shared" ca="1" si="63"/>
        <v/>
      </c>
      <c r="F238" s="145">
        <f>'Default Conversions'!F96</f>
        <v>270</v>
      </c>
      <c r="G238" s="52" t="str">
        <f t="shared" ca="1" si="63"/>
        <v/>
      </c>
      <c r="H238" s="145">
        <f>'Default Conversions'!H96</f>
        <v>1.7</v>
      </c>
      <c r="I238" s="52" t="str">
        <f t="shared" ca="1" si="63"/>
        <v/>
      </c>
      <c r="J238" s="145">
        <f>'Default Conversions'!J96</f>
        <v>6.8999999999999992E-2</v>
      </c>
      <c r="K238" s="52" t="str">
        <f t="shared" ca="1" si="63"/>
        <v/>
      </c>
      <c r="L238" s="145">
        <f>'Default Conversions'!L96</f>
        <v>4.1999999999999996E-2</v>
      </c>
      <c r="M238" s="52" t="str">
        <f t="shared" ca="1" si="63"/>
        <v/>
      </c>
      <c r="N238" s="145" t="str">
        <f>'Default Conversions'!N96</f>
        <v>NP</v>
      </c>
      <c r="O238" s="52" t="str">
        <f t="shared" ca="1" si="63"/>
        <v/>
      </c>
      <c r="P238" s="46"/>
    </row>
    <row r="239" spans="1:16" ht="15.75" thickBot="1" x14ac:dyDescent="0.3">
      <c r="A239" s="150" t="s">
        <v>112</v>
      </c>
      <c r="B239" s="147" t="s">
        <v>16</v>
      </c>
      <c r="C239" s="56" t="str">
        <f ca="1">IFERROR('transfer 3'!T184,"")</f>
        <v/>
      </c>
      <c r="D239" s="135" t="str">
        <f ca="1">IFERROR('Transfer 2'!D27,"")</f>
        <v/>
      </c>
      <c r="E239" s="52" t="str">
        <f t="shared" ca="1" si="63"/>
        <v/>
      </c>
      <c r="F239" s="135" t="str">
        <f ca="1">IFERROR('Transfer 2'!F27,"")</f>
        <v/>
      </c>
      <c r="G239" s="52" t="str">
        <f t="shared" ca="1" si="63"/>
        <v/>
      </c>
      <c r="H239" s="135" t="str">
        <f ca="1">IFERROR('Transfer 2'!H27,"")</f>
        <v/>
      </c>
      <c r="I239" s="52" t="str">
        <f t="shared" ca="1" si="63"/>
        <v/>
      </c>
      <c r="J239" s="135" t="str">
        <f ca="1">IFERROR('Transfer 2'!J27,"")</f>
        <v/>
      </c>
      <c r="K239" s="52" t="str">
        <f t="shared" ca="1" si="63"/>
        <v/>
      </c>
      <c r="L239" s="135" t="str">
        <f ca="1">IFERROR('Transfer 2'!L27,"")</f>
        <v/>
      </c>
      <c r="M239" s="52" t="str">
        <f t="shared" ca="1" si="63"/>
        <v/>
      </c>
      <c r="N239" s="135" t="str">
        <f ca="1">IFERROR('Transfer 2'!N27,"")</f>
        <v/>
      </c>
      <c r="O239" s="52" t="str">
        <f t="shared" ca="1" si="63"/>
        <v/>
      </c>
      <c r="P239" s="46"/>
    </row>
    <row r="240" spans="1:16" ht="15.75" thickBot="1" x14ac:dyDescent="0.3">
      <c r="A240" s="125" t="s">
        <v>132</v>
      </c>
      <c r="B240" s="55"/>
      <c r="C240" s="135"/>
      <c r="D240" s="135"/>
      <c r="E240" s="143">
        <f ca="1">SUM(E235:E239)</f>
        <v>0</v>
      </c>
      <c r="F240" s="135"/>
      <c r="G240" s="143">
        <f ca="1">SUM(G235:G239)</f>
        <v>0</v>
      </c>
      <c r="H240" s="135"/>
      <c r="I240" s="143">
        <f ca="1">SUM(I235:I239)</f>
        <v>0</v>
      </c>
      <c r="J240" s="135"/>
      <c r="K240" s="143">
        <f ca="1">SUM(K235:K239)</f>
        <v>0</v>
      </c>
      <c r="L240" s="135"/>
      <c r="M240" s="143">
        <f ca="1">SUM(M235:M239)</f>
        <v>0</v>
      </c>
      <c r="N240" s="135"/>
      <c r="O240" s="143">
        <f ca="1">SUM(O239)</f>
        <v>0</v>
      </c>
      <c r="P240" s="46"/>
    </row>
    <row r="241" spans="1:16" ht="30" customHeight="1" thickBot="1" x14ac:dyDescent="0.3">
      <c r="A241" s="343" t="s">
        <v>141</v>
      </c>
      <c r="B241" s="344"/>
      <c r="C241" s="344"/>
      <c r="D241" s="344"/>
      <c r="E241" s="344"/>
      <c r="F241" s="344"/>
      <c r="G241" s="344"/>
      <c r="H241" s="344"/>
      <c r="I241" s="344"/>
      <c r="J241" s="344"/>
      <c r="K241" s="344"/>
      <c r="L241" s="344"/>
      <c r="M241" s="344"/>
      <c r="N241" s="344"/>
      <c r="O241" s="345"/>
      <c r="P241" s="46"/>
    </row>
    <row r="242" spans="1:16" ht="15.75" thickBot="1" x14ac:dyDescent="0.3">
      <c r="A242" s="150"/>
      <c r="B242" s="147"/>
      <c r="C242" s="135"/>
      <c r="D242" s="135"/>
      <c r="E242" s="135"/>
      <c r="F242" s="135"/>
      <c r="G242" s="135"/>
      <c r="H242" s="135"/>
      <c r="I242" s="135"/>
      <c r="J242" s="135"/>
      <c r="K242" s="135"/>
      <c r="L242" s="135"/>
      <c r="M242" s="135"/>
      <c r="N242" s="135"/>
      <c r="O242" s="135"/>
      <c r="P242" s="46"/>
    </row>
    <row r="243" spans="1:16" ht="15.75" thickBot="1" x14ac:dyDescent="0.3">
      <c r="A243" s="149" t="s">
        <v>56</v>
      </c>
      <c r="B243" s="147"/>
      <c r="C243" s="135"/>
      <c r="D243" s="135"/>
      <c r="E243" s="135"/>
      <c r="F243" s="135"/>
      <c r="G243" s="135"/>
      <c r="H243" s="135"/>
      <c r="I243" s="135"/>
      <c r="J243" s="135"/>
      <c r="K243" s="135"/>
      <c r="L243" s="135"/>
      <c r="M243" s="135"/>
      <c r="N243" s="135"/>
      <c r="O243" s="135"/>
      <c r="P243" s="46"/>
    </row>
    <row r="244" spans="1:16" ht="15.75" thickBot="1" x14ac:dyDescent="0.3">
      <c r="A244" s="150" t="s">
        <v>113</v>
      </c>
      <c r="B244" s="151" t="s">
        <v>16</v>
      </c>
      <c r="C244" s="169" t="str">
        <f ca="1">IFERROR('transfer 3'!T187,"")</f>
        <v/>
      </c>
      <c r="D244" s="142">
        <f>0.1*(D69+D11)</f>
        <v>1.0342</v>
      </c>
      <c r="E244" s="121" t="str">
        <f t="shared" ref="E244" ca="1" si="64">IFERROR(D244*$C244,"")</f>
        <v/>
      </c>
      <c r="F244" s="142" t="str">
        <f ca="1">IFERROR(0.1*F69,"")</f>
        <v/>
      </c>
      <c r="G244" s="121" t="str">
        <f t="shared" ref="G244" ca="1" si="65">IFERROR(F244*$C244,"")</f>
        <v/>
      </c>
      <c r="H244" s="142" t="str">
        <f ca="1">IFERROR(0.1*H69,"")</f>
        <v/>
      </c>
      <c r="I244" s="121" t="str">
        <f t="shared" ref="I244" ca="1" si="66">IFERROR(H244*$C244,"")</f>
        <v/>
      </c>
      <c r="J244" s="142" t="str">
        <f ca="1">IFERROR(0.1*J69,"")</f>
        <v/>
      </c>
      <c r="K244" s="121" t="str">
        <f t="shared" ref="K244" ca="1" si="67">IFERROR(J244*$C244,"")</f>
        <v/>
      </c>
      <c r="L244" s="142" t="str">
        <f ca="1">IFERROR(0.1*L69,"")</f>
        <v/>
      </c>
      <c r="M244" s="121" t="str">
        <f t="shared" ref="M244" ca="1" si="68">IFERROR(L244*$C244,"")</f>
        <v/>
      </c>
      <c r="N244" s="142" t="str">
        <f ca="1">IFERROR(0.1*N69,"")</f>
        <v/>
      </c>
      <c r="O244" s="121" t="str">
        <f t="shared" ref="O244" ca="1" si="69">IFERROR(N244*$C244,"")</f>
        <v/>
      </c>
      <c r="P244" s="46"/>
    </row>
    <row r="245" spans="1:16" ht="16.5" thickBot="1" x14ac:dyDescent="0.3">
      <c r="A245" s="343" t="s">
        <v>141</v>
      </c>
      <c r="B245" s="344"/>
      <c r="C245" s="344"/>
      <c r="D245" s="344"/>
      <c r="E245" s="344"/>
      <c r="F245" s="344"/>
      <c r="G245" s="344"/>
      <c r="H245" s="344"/>
      <c r="I245" s="344"/>
      <c r="J245" s="344"/>
      <c r="K245" s="344"/>
      <c r="L245" s="344"/>
      <c r="M245" s="344"/>
      <c r="N245" s="344"/>
      <c r="O245" s="345"/>
      <c r="P245" s="46"/>
    </row>
    <row r="246" spans="1:16" x14ac:dyDescent="0.25">
      <c r="A246" s="183"/>
      <c r="B246" s="181"/>
      <c r="C246" s="184"/>
      <c r="D246" s="184"/>
      <c r="E246" s="185"/>
      <c r="F246" s="185"/>
      <c r="G246" s="185"/>
      <c r="H246" s="184"/>
      <c r="I246" s="186"/>
      <c r="J246" s="184"/>
      <c r="K246" s="186"/>
      <c r="L246" s="186"/>
      <c r="M246" s="187"/>
      <c r="N246" s="186"/>
      <c r="O246" s="188"/>
      <c r="P246" s="46"/>
    </row>
    <row r="247" spans="1:16" x14ac:dyDescent="0.25">
      <c r="A247" s="183"/>
      <c r="B247" s="181"/>
      <c r="C247" s="184"/>
      <c r="D247" s="184"/>
      <c r="E247" s="185"/>
      <c r="F247" s="185"/>
      <c r="G247" s="185"/>
      <c r="H247" s="184"/>
      <c r="I247" s="186"/>
      <c r="J247" s="184"/>
      <c r="K247" s="186"/>
      <c r="L247" s="186"/>
      <c r="M247" s="187"/>
      <c r="N247" s="186"/>
      <c r="O247" s="188"/>
      <c r="P247" s="46"/>
    </row>
    <row r="248" spans="1:16" ht="15.75" x14ac:dyDescent="0.25">
      <c r="A248" s="230" t="str">
        <f>General!$A$4</f>
        <v>Spreadsheets for Environmental Footprint Analysis (SEFA) Version 3.0, November 2019</v>
      </c>
      <c r="B248" s="213"/>
      <c r="C248" s="213"/>
      <c r="D248" s="213"/>
      <c r="E248" s="213"/>
      <c r="F248" s="213"/>
      <c r="G248" s="213"/>
      <c r="H248" s="213"/>
      <c r="I248" s="213"/>
      <c r="J248" s="213"/>
      <c r="K248" s="213"/>
      <c r="L248" s="213"/>
      <c r="M248" s="213"/>
      <c r="N248" s="2"/>
      <c r="O248" s="47" t="e">
        <f ca="1">General!$A$3</f>
        <v>#REF!</v>
      </c>
      <c r="P248" s="46"/>
    </row>
    <row r="249" spans="1:16" x14ac:dyDescent="0.25">
      <c r="A249" s="213"/>
      <c r="B249" s="213"/>
      <c r="C249" s="213"/>
      <c r="D249" s="213"/>
      <c r="E249" s="213"/>
      <c r="F249" s="213"/>
      <c r="G249" s="213"/>
      <c r="H249" s="213"/>
      <c r="I249" s="213"/>
      <c r="J249" s="213"/>
      <c r="K249" s="213"/>
      <c r="L249" s="213"/>
      <c r="M249" s="213"/>
      <c r="N249" s="2"/>
      <c r="O249" s="47" t="e">
        <f ca="1">General!$A$6</f>
        <v>#REF!</v>
      </c>
      <c r="P249" s="46"/>
    </row>
    <row r="250" spans="1:16" x14ac:dyDescent="0.25">
      <c r="A250" s="213"/>
      <c r="B250" s="213"/>
      <c r="C250" s="213"/>
      <c r="D250" s="213"/>
      <c r="E250" s="213"/>
      <c r="F250" s="213"/>
      <c r="G250" s="213"/>
      <c r="H250" s="213"/>
      <c r="I250" s="213"/>
      <c r="J250" s="213"/>
      <c r="K250" s="213"/>
      <c r="L250" s="213"/>
      <c r="M250" s="213"/>
      <c r="N250" s="2"/>
      <c r="O250" s="47" t="e">
        <f ca="1">General!$C$17</f>
        <v>#REF!</v>
      </c>
      <c r="P250" s="46"/>
    </row>
    <row r="251" spans="1:16" ht="18.75" x14ac:dyDescent="0.3">
      <c r="A251" s="354" t="e">
        <f ca="1">CONCATENATE(O3," - Off-Site Footprint (Scope 3b)")</f>
        <v>#REF!</v>
      </c>
      <c r="B251" s="354"/>
      <c r="C251" s="354"/>
      <c r="D251" s="354"/>
      <c r="E251" s="354"/>
      <c r="F251" s="354"/>
      <c r="G251" s="354"/>
      <c r="H251" s="354"/>
      <c r="I251" s="354"/>
      <c r="J251" s="354"/>
      <c r="K251" s="354"/>
      <c r="L251" s="354"/>
      <c r="M251" s="354"/>
      <c r="N251" s="354"/>
      <c r="O251" s="354"/>
      <c r="P251" s="46"/>
    </row>
    <row r="252" spans="1:16" ht="15.75" thickBot="1" x14ac:dyDescent="0.3">
      <c r="A252" s="46"/>
      <c r="B252" s="46"/>
      <c r="C252" s="46"/>
      <c r="D252" s="46"/>
      <c r="E252" s="46"/>
      <c r="F252" s="46"/>
      <c r="G252" s="46"/>
      <c r="H252" s="46"/>
      <c r="I252" s="46"/>
      <c r="J252" s="46"/>
      <c r="K252" s="46"/>
      <c r="L252" s="46"/>
      <c r="M252" s="46"/>
      <c r="N252" s="46"/>
      <c r="O252" s="46"/>
      <c r="P252" s="46"/>
    </row>
    <row r="253" spans="1:16" ht="15.75" thickBot="1" x14ac:dyDescent="0.3">
      <c r="A253" s="349" t="s">
        <v>19</v>
      </c>
      <c r="B253" s="349" t="s">
        <v>0</v>
      </c>
      <c r="C253" s="349" t="s">
        <v>5</v>
      </c>
      <c r="D253" s="349" t="s">
        <v>6</v>
      </c>
      <c r="E253" s="349"/>
      <c r="F253" s="349" t="s">
        <v>7</v>
      </c>
      <c r="G253" s="349"/>
      <c r="H253" s="349" t="s">
        <v>8</v>
      </c>
      <c r="I253" s="349"/>
      <c r="J253" s="349" t="s">
        <v>9</v>
      </c>
      <c r="K253" s="349"/>
      <c r="L253" s="349" t="s">
        <v>10</v>
      </c>
      <c r="M253" s="349"/>
      <c r="N253" s="349" t="s">
        <v>11</v>
      </c>
      <c r="O253" s="349"/>
      <c r="P253" s="46"/>
    </row>
    <row r="254" spans="1:16" ht="15.75" thickBot="1" x14ac:dyDescent="0.3">
      <c r="A254" s="349"/>
      <c r="B254" s="349"/>
      <c r="C254" s="349"/>
      <c r="D254" s="143" t="s">
        <v>12</v>
      </c>
      <c r="E254" s="349" t="s">
        <v>13</v>
      </c>
      <c r="F254" s="143" t="s">
        <v>12</v>
      </c>
      <c r="G254" s="349" t="s">
        <v>119</v>
      </c>
      <c r="H254" s="143" t="s">
        <v>12</v>
      </c>
      <c r="I254" s="349" t="s">
        <v>14</v>
      </c>
      <c r="J254" s="143" t="s">
        <v>12</v>
      </c>
      <c r="K254" s="349" t="s">
        <v>14</v>
      </c>
      <c r="L254" s="143" t="s">
        <v>12</v>
      </c>
      <c r="M254" s="349" t="s">
        <v>14</v>
      </c>
      <c r="N254" s="143" t="s">
        <v>12</v>
      </c>
      <c r="O254" s="349" t="s">
        <v>14</v>
      </c>
      <c r="P254" s="46"/>
    </row>
    <row r="255" spans="1:16" ht="15.75" thickBot="1" x14ac:dyDescent="0.3">
      <c r="A255" s="349"/>
      <c r="B255" s="349"/>
      <c r="C255" s="349"/>
      <c r="D255" s="143" t="s">
        <v>15</v>
      </c>
      <c r="E255" s="349"/>
      <c r="F255" s="143" t="s">
        <v>15</v>
      </c>
      <c r="G255" s="349"/>
      <c r="H255" s="143" t="s">
        <v>15</v>
      </c>
      <c r="I255" s="349"/>
      <c r="J255" s="143" t="s">
        <v>15</v>
      </c>
      <c r="K255" s="349"/>
      <c r="L255" s="143" t="s">
        <v>15</v>
      </c>
      <c r="M255" s="349"/>
      <c r="N255" s="143" t="s">
        <v>15</v>
      </c>
      <c r="O255" s="349"/>
      <c r="P255" s="46"/>
    </row>
    <row r="256" spans="1:16" ht="15.75" thickBot="1" x14ac:dyDescent="0.3">
      <c r="A256" s="86" t="s">
        <v>121</v>
      </c>
      <c r="B256" s="135"/>
      <c r="C256" s="141"/>
      <c r="D256" s="141"/>
      <c r="E256" s="136"/>
      <c r="F256" s="136"/>
      <c r="G256" s="136"/>
      <c r="H256" s="141"/>
      <c r="I256" s="137"/>
      <c r="J256" s="141"/>
      <c r="K256" s="137"/>
      <c r="L256" s="137"/>
      <c r="M256" s="152"/>
      <c r="N256" s="137"/>
      <c r="O256" s="153"/>
      <c r="P256" s="46"/>
    </row>
    <row r="257" spans="1:16" ht="15.75" thickBot="1" x14ac:dyDescent="0.3">
      <c r="A257" s="150" t="str">
        <f ca="1">IFERROR('transfer 3'!Q190,"User-defined Material #1")</f>
        <v>User-defined Material #1</v>
      </c>
      <c r="B257" s="134" t="str">
        <f ca="1">IFERROR('transfer 3'!R190,"TBD")</f>
        <v>TBD</v>
      </c>
      <c r="C257" s="170" t="str">
        <f ca="1">IFERROR('transfer 3'!T190,"")</f>
        <v/>
      </c>
      <c r="D257" s="135" t="str">
        <f ca="1">IFERROR('Transfer 1'!D18,"")</f>
        <v/>
      </c>
      <c r="E257" s="134" t="str">
        <f t="shared" ref="E257:O276" ca="1" si="70">IFERROR(D257*$C257,"")</f>
        <v/>
      </c>
      <c r="F257" s="135" t="str">
        <f ca="1">IFERROR('Transfer 1'!F18,"")</f>
        <v/>
      </c>
      <c r="G257" s="134" t="str">
        <f t="shared" ca="1" si="70"/>
        <v/>
      </c>
      <c r="H257" s="135" t="str">
        <f ca="1">IFERROR('Transfer 1'!H18,"")</f>
        <v/>
      </c>
      <c r="I257" s="134" t="str">
        <f t="shared" ca="1" si="70"/>
        <v/>
      </c>
      <c r="J257" s="135" t="str">
        <f ca="1">IFERROR('Transfer 1'!J18,"")</f>
        <v/>
      </c>
      <c r="K257" s="134" t="str">
        <f t="shared" ca="1" si="70"/>
        <v/>
      </c>
      <c r="L257" s="135" t="str">
        <f ca="1">IFERROR('Transfer 1'!L18,"")</f>
        <v/>
      </c>
      <c r="M257" s="134" t="str">
        <f t="shared" ca="1" si="70"/>
        <v/>
      </c>
      <c r="N257" s="135" t="str">
        <f ca="1">IFERROR('Transfer 1'!N18,"")</f>
        <v/>
      </c>
      <c r="O257" s="134" t="str">
        <f t="shared" ca="1" si="70"/>
        <v/>
      </c>
      <c r="P257" s="46"/>
    </row>
    <row r="258" spans="1:16" ht="15.75" thickBot="1" x14ac:dyDescent="0.3">
      <c r="A258" s="150" t="str">
        <f ca="1">IFERROR('transfer 3'!Q191,"User-defined Material #1")</f>
        <v>User-defined Material #1</v>
      </c>
      <c r="B258" s="134" t="str">
        <f ca="1">IFERROR('transfer 3'!R191,"TBD")</f>
        <v>TBD</v>
      </c>
      <c r="C258" s="170" t="str">
        <f ca="1">IFERROR('transfer 3'!T191,"")</f>
        <v/>
      </c>
      <c r="D258" s="135" t="str">
        <f ca="1">IFERROR('Transfer 1'!D19,"")</f>
        <v/>
      </c>
      <c r="E258" s="134" t="str">
        <f t="shared" ca="1" si="70"/>
        <v/>
      </c>
      <c r="F258" s="135" t="str">
        <f ca="1">IFERROR('Transfer 1'!F19,"")</f>
        <v/>
      </c>
      <c r="G258" s="134" t="str">
        <f t="shared" ca="1" si="70"/>
        <v/>
      </c>
      <c r="H258" s="135" t="str">
        <f ca="1">IFERROR('Transfer 1'!H19,"")</f>
        <v/>
      </c>
      <c r="I258" s="134" t="str">
        <f t="shared" ca="1" si="70"/>
        <v/>
      </c>
      <c r="J258" s="135" t="str">
        <f ca="1">IFERROR('Transfer 1'!J19,"")</f>
        <v/>
      </c>
      <c r="K258" s="134" t="str">
        <f t="shared" ca="1" si="70"/>
        <v/>
      </c>
      <c r="L258" s="135" t="str">
        <f ca="1">IFERROR('Transfer 1'!L19,"")</f>
        <v/>
      </c>
      <c r="M258" s="134" t="str">
        <f t="shared" ca="1" si="70"/>
        <v/>
      </c>
      <c r="N258" s="135" t="str">
        <f ca="1">IFERROR('Transfer 1'!N19,"")</f>
        <v/>
      </c>
      <c r="O258" s="134" t="str">
        <f t="shared" ca="1" si="70"/>
        <v/>
      </c>
      <c r="P258" s="46"/>
    </row>
    <row r="259" spans="1:16" ht="15.75" thickBot="1" x14ac:dyDescent="0.3">
      <c r="A259" s="150" t="str">
        <f ca="1">IFERROR('transfer 3'!Q192,"User-defined Material #1")</f>
        <v>User-defined Material #1</v>
      </c>
      <c r="B259" s="134" t="str">
        <f ca="1">IFERROR('transfer 3'!R192,"TBD")</f>
        <v>TBD</v>
      </c>
      <c r="C259" s="170" t="str">
        <f ca="1">IFERROR('transfer 3'!T192,"")</f>
        <v/>
      </c>
      <c r="D259" s="135" t="str">
        <f ca="1">IFERROR('Transfer 1'!D20,"")</f>
        <v/>
      </c>
      <c r="E259" s="134" t="str">
        <f t="shared" ca="1" si="70"/>
        <v/>
      </c>
      <c r="F259" s="135" t="str">
        <f ca="1">IFERROR('Transfer 1'!F20,"")</f>
        <v/>
      </c>
      <c r="G259" s="134" t="str">
        <f t="shared" ca="1" si="70"/>
        <v/>
      </c>
      <c r="H259" s="135" t="str">
        <f ca="1">IFERROR('Transfer 1'!H20,"")</f>
        <v/>
      </c>
      <c r="I259" s="134" t="str">
        <f t="shared" ca="1" si="70"/>
        <v/>
      </c>
      <c r="J259" s="135" t="str">
        <f ca="1">IFERROR('Transfer 1'!J20,"")</f>
        <v/>
      </c>
      <c r="K259" s="134" t="str">
        <f t="shared" ca="1" si="70"/>
        <v/>
      </c>
      <c r="L259" s="135" t="str">
        <f ca="1">IFERROR('Transfer 1'!L20,"")</f>
        <v/>
      </c>
      <c r="M259" s="134" t="str">
        <f t="shared" ca="1" si="70"/>
        <v/>
      </c>
      <c r="N259" s="135" t="str">
        <f ca="1">IFERROR('Transfer 1'!N20,"")</f>
        <v/>
      </c>
      <c r="O259" s="134" t="str">
        <f t="shared" ca="1" si="70"/>
        <v/>
      </c>
      <c r="P259" s="46"/>
    </row>
    <row r="260" spans="1:16" ht="15.75" thickBot="1" x14ac:dyDescent="0.3">
      <c r="A260" s="150" t="str">
        <f ca="1">IFERROR('transfer 3'!Q193,"User-defined Material #1")</f>
        <v>User-defined Material #1</v>
      </c>
      <c r="B260" s="134" t="str">
        <f ca="1">IFERROR('transfer 3'!R193,"TBD")</f>
        <v>TBD</v>
      </c>
      <c r="C260" s="170" t="str">
        <f ca="1">IFERROR('transfer 3'!T193,"")</f>
        <v/>
      </c>
      <c r="D260" s="135" t="str">
        <f ca="1">IFERROR('Transfer 1'!D21,"")</f>
        <v/>
      </c>
      <c r="E260" s="134" t="str">
        <f t="shared" ca="1" si="70"/>
        <v/>
      </c>
      <c r="F260" s="135" t="str">
        <f ca="1">IFERROR('Transfer 1'!F21,"")</f>
        <v/>
      </c>
      <c r="G260" s="134" t="str">
        <f t="shared" ca="1" si="70"/>
        <v/>
      </c>
      <c r="H260" s="135" t="str">
        <f ca="1">IFERROR('Transfer 1'!H21,"")</f>
        <v/>
      </c>
      <c r="I260" s="134" t="str">
        <f t="shared" ca="1" si="70"/>
        <v/>
      </c>
      <c r="J260" s="135" t="str">
        <f ca="1">IFERROR('Transfer 1'!J21,"")</f>
        <v/>
      </c>
      <c r="K260" s="134" t="str">
        <f t="shared" ca="1" si="70"/>
        <v/>
      </c>
      <c r="L260" s="135" t="str">
        <f ca="1">IFERROR('Transfer 1'!L21,"")</f>
        <v/>
      </c>
      <c r="M260" s="134" t="str">
        <f t="shared" ca="1" si="70"/>
        <v/>
      </c>
      <c r="N260" s="135" t="str">
        <f ca="1">IFERROR('Transfer 1'!N21,"")</f>
        <v/>
      </c>
      <c r="O260" s="134" t="str">
        <f t="shared" ca="1" si="70"/>
        <v/>
      </c>
      <c r="P260" s="46"/>
    </row>
    <row r="261" spans="1:16" ht="15.75" thickBot="1" x14ac:dyDescent="0.3">
      <c r="A261" s="150" t="str">
        <f ca="1">IFERROR('transfer 3'!Q194,"User-defined Material #1")</f>
        <v>User-defined Material #1</v>
      </c>
      <c r="B261" s="134" t="str">
        <f ca="1">IFERROR('transfer 3'!R194,"TBD")</f>
        <v>TBD</v>
      </c>
      <c r="C261" s="170" t="str">
        <f ca="1">IFERROR('transfer 3'!T194,"")</f>
        <v/>
      </c>
      <c r="D261" s="135" t="str">
        <f ca="1">IFERROR('Transfer 1'!D22,"")</f>
        <v/>
      </c>
      <c r="E261" s="134" t="str">
        <f t="shared" ca="1" si="70"/>
        <v/>
      </c>
      <c r="F261" s="135" t="str">
        <f ca="1">IFERROR('Transfer 1'!F22,"")</f>
        <v/>
      </c>
      <c r="G261" s="134" t="str">
        <f t="shared" ca="1" si="70"/>
        <v/>
      </c>
      <c r="H261" s="135" t="str">
        <f ca="1">IFERROR('Transfer 1'!H22,"")</f>
        <v/>
      </c>
      <c r="I261" s="134" t="str">
        <f t="shared" ca="1" si="70"/>
        <v/>
      </c>
      <c r="J261" s="135" t="str">
        <f ca="1">IFERROR('Transfer 1'!J22,"")</f>
        <v/>
      </c>
      <c r="K261" s="134" t="str">
        <f t="shared" ca="1" si="70"/>
        <v/>
      </c>
      <c r="L261" s="135" t="str">
        <f ca="1">IFERROR('Transfer 1'!L22,"")</f>
        <v/>
      </c>
      <c r="M261" s="134" t="str">
        <f t="shared" ca="1" si="70"/>
        <v/>
      </c>
      <c r="N261" s="135" t="str">
        <f ca="1">IFERROR('Transfer 1'!N22,"")</f>
        <v/>
      </c>
      <c r="O261" s="134" t="str">
        <f t="shared" ca="1" si="70"/>
        <v/>
      </c>
      <c r="P261" s="46"/>
    </row>
    <row r="262" spans="1:16" ht="15.75" thickBot="1" x14ac:dyDescent="0.3">
      <c r="A262" s="150" t="str">
        <f ca="1">IFERROR('transfer 3'!Q195,"User-defined Material #1")</f>
        <v>User-defined Material #1</v>
      </c>
      <c r="B262" s="134" t="str">
        <f ca="1">IFERROR('transfer 3'!R195,"TBD")</f>
        <v>TBD</v>
      </c>
      <c r="C262" s="170" t="str">
        <f ca="1">IFERROR('transfer 3'!T195,"")</f>
        <v/>
      </c>
      <c r="D262" s="135" t="str">
        <f ca="1">IFERROR('Transfer 1'!D23,"")</f>
        <v/>
      </c>
      <c r="E262" s="134" t="str">
        <f t="shared" ca="1" si="70"/>
        <v/>
      </c>
      <c r="F262" s="135" t="str">
        <f ca="1">IFERROR('Transfer 1'!F23,"")</f>
        <v/>
      </c>
      <c r="G262" s="134" t="str">
        <f t="shared" ca="1" si="70"/>
        <v/>
      </c>
      <c r="H262" s="135" t="str">
        <f ca="1">IFERROR('Transfer 1'!H23,"")</f>
        <v/>
      </c>
      <c r="I262" s="134" t="str">
        <f t="shared" ca="1" si="70"/>
        <v/>
      </c>
      <c r="J262" s="135" t="str">
        <f ca="1">IFERROR('Transfer 1'!J23,"")</f>
        <v/>
      </c>
      <c r="K262" s="134" t="str">
        <f t="shared" ca="1" si="70"/>
        <v/>
      </c>
      <c r="L262" s="135" t="str">
        <f ca="1">IFERROR('Transfer 1'!L23,"")</f>
        <v/>
      </c>
      <c r="M262" s="134" t="str">
        <f t="shared" ca="1" si="70"/>
        <v/>
      </c>
      <c r="N262" s="135" t="str">
        <f ca="1">IFERROR('Transfer 1'!N23,"")</f>
        <v/>
      </c>
      <c r="O262" s="134" t="str">
        <f t="shared" ca="1" si="70"/>
        <v/>
      </c>
      <c r="P262" s="46"/>
    </row>
    <row r="263" spans="1:16" ht="15.75" thickBot="1" x14ac:dyDescent="0.3">
      <c r="A263" s="150" t="str">
        <f ca="1">IFERROR('transfer 3'!Q196,"User-defined Material #1")</f>
        <v>User-defined Material #1</v>
      </c>
      <c r="B263" s="134" t="str">
        <f ca="1">IFERROR('transfer 3'!R196,"TBD")</f>
        <v>TBD</v>
      </c>
      <c r="C263" s="170" t="str">
        <f ca="1">IFERROR('transfer 3'!T196,"")</f>
        <v/>
      </c>
      <c r="D263" s="135" t="str">
        <f ca="1">IFERROR('Transfer 1'!D24,"")</f>
        <v/>
      </c>
      <c r="E263" s="134" t="str">
        <f t="shared" ca="1" si="70"/>
        <v/>
      </c>
      <c r="F263" s="135" t="str">
        <f ca="1">IFERROR('Transfer 1'!F24,"")</f>
        <v/>
      </c>
      <c r="G263" s="134" t="str">
        <f t="shared" ca="1" si="70"/>
        <v/>
      </c>
      <c r="H263" s="135" t="str">
        <f ca="1">IFERROR('Transfer 1'!H24,"")</f>
        <v/>
      </c>
      <c r="I263" s="134" t="str">
        <f t="shared" ca="1" si="70"/>
        <v/>
      </c>
      <c r="J263" s="135" t="str">
        <f ca="1">IFERROR('Transfer 1'!J24,"")</f>
        <v/>
      </c>
      <c r="K263" s="134" t="str">
        <f t="shared" ca="1" si="70"/>
        <v/>
      </c>
      <c r="L263" s="135" t="str">
        <f ca="1">IFERROR('Transfer 1'!L24,"")</f>
        <v/>
      </c>
      <c r="M263" s="134" t="str">
        <f t="shared" ca="1" si="70"/>
        <v/>
      </c>
      <c r="N263" s="135" t="str">
        <f ca="1">IFERROR('Transfer 1'!N24,"")</f>
        <v/>
      </c>
      <c r="O263" s="134" t="str">
        <f t="shared" ca="1" si="70"/>
        <v/>
      </c>
      <c r="P263" s="46"/>
    </row>
    <row r="264" spans="1:16" ht="15.75" thickBot="1" x14ac:dyDescent="0.3">
      <c r="A264" s="150" t="str">
        <f ca="1">IFERROR('transfer 3'!Q197,"User-defined Material #1")</f>
        <v>User-defined Material #1</v>
      </c>
      <c r="B264" s="134" t="str">
        <f ca="1">IFERROR('transfer 3'!R197,"TBD")</f>
        <v>TBD</v>
      </c>
      <c r="C264" s="170" t="str">
        <f ca="1">IFERROR('transfer 3'!T197,"")</f>
        <v/>
      </c>
      <c r="D264" s="135" t="str">
        <f ca="1">IFERROR('Transfer 1'!D25,"")</f>
        <v/>
      </c>
      <c r="E264" s="134" t="str">
        <f t="shared" ca="1" si="70"/>
        <v/>
      </c>
      <c r="F264" s="135" t="str">
        <f ca="1">IFERROR('Transfer 1'!F25,"")</f>
        <v/>
      </c>
      <c r="G264" s="134" t="str">
        <f t="shared" ca="1" si="70"/>
        <v/>
      </c>
      <c r="H264" s="135" t="str">
        <f ca="1">IFERROR('Transfer 1'!H25,"")</f>
        <v/>
      </c>
      <c r="I264" s="134" t="str">
        <f t="shared" ca="1" si="70"/>
        <v/>
      </c>
      <c r="J264" s="135" t="str">
        <f ca="1">IFERROR('Transfer 1'!J25,"")</f>
        <v/>
      </c>
      <c r="K264" s="134" t="str">
        <f t="shared" ca="1" si="70"/>
        <v/>
      </c>
      <c r="L264" s="135" t="str">
        <f ca="1">IFERROR('Transfer 1'!L25,"")</f>
        <v/>
      </c>
      <c r="M264" s="134" t="str">
        <f t="shared" ca="1" si="70"/>
        <v/>
      </c>
      <c r="N264" s="135" t="str">
        <f ca="1">IFERROR('Transfer 1'!N25,"")</f>
        <v/>
      </c>
      <c r="O264" s="134" t="str">
        <f t="shared" ca="1" si="70"/>
        <v/>
      </c>
      <c r="P264" s="46"/>
    </row>
    <row r="265" spans="1:16" ht="15.75" thickBot="1" x14ac:dyDescent="0.3">
      <c r="A265" s="150" t="str">
        <f ca="1">IFERROR('transfer 3'!Q198,"User-defined Material #1")</f>
        <v>User-defined Material #1</v>
      </c>
      <c r="B265" s="134" t="str">
        <f ca="1">IFERROR('transfer 3'!R198,"TBD")</f>
        <v>TBD</v>
      </c>
      <c r="C265" s="170" t="str">
        <f ca="1">IFERROR('transfer 3'!T198,"")</f>
        <v/>
      </c>
      <c r="D265" s="135" t="str">
        <f ca="1">IFERROR('Transfer 1'!D26,"")</f>
        <v/>
      </c>
      <c r="E265" s="134" t="str">
        <f t="shared" ca="1" si="70"/>
        <v/>
      </c>
      <c r="F265" s="135" t="str">
        <f ca="1">IFERROR('Transfer 1'!F26,"")</f>
        <v/>
      </c>
      <c r="G265" s="134" t="str">
        <f t="shared" ca="1" si="70"/>
        <v/>
      </c>
      <c r="H265" s="135" t="str">
        <f ca="1">IFERROR('Transfer 1'!H26,"")</f>
        <v/>
      </c>
      <c r="I265" s="134" t="str">
        <f t="shared" ca="1" si="70"/>
        <v/>
      </c>
      <c r="J265" s="135" t="str">
        <f ca="1">IFERROR('Transfer 1'!J26,"")</f>
        <v/>
      </c>
      <c r="K265" s="134" t="str">
        <f t="shared" ca="1" si="70"/>
        <v/>
      </c>
      <c r="L265" s="135" t="str">
        <f ca="1">IFERROR('Transfer 1'!L26,"")</f>
        <v/>
      </c>
      <c r="M265" s="134" t="str">
        <f t="shared" ca="1" si="70"/>
        <v/>
      </c>
      <c r="N265" s="135" t="str">
        <f ca="1">IFERROR('Transfer 1'!N26,"")</f>
        <v/>
      </c>
      <c r="O265" s="134" t="str">
        <f t="shared" ca="1" si="70"/>
        <v/>
      </c>
      <c r="P265" s="46"/>
    </row>
    <row r="266" spans="1:16" ht="15.75" thickBot="1" x14ac:dyDescent="0.3">
      <c r="A266" s="150" t="str">
        <f ca="1">IFERROR('transfer 3'!Q199,"User-defined Material #1")</f>
        <v>User-defined Material #1</v>
      </c>
      <c r="B266" s="134" t="str">
        <f ca="1">IFERROR('transfer 3'!R199,"TBD")</f>
        <v>TBD</v>
      </c>
      <c r="C266" s="170" t="str">
        <f ca="1">IFERROR('transfer 3'!T199,"")</f>
        <v/>
      </c>
      <c r="D266" s="135" t="str">
        <f ca="1">IFERROR('Transfer 1'!D27,"")</f>
        <v/>
      </c>
      <c r="E266" s="134" t="str">
        <f t="shared" ca="1" si="70"/>
        <v/>
      </c>
      <c r="F266" s="135" t="str">
        <f ca="1">IFERROR('Transfer 1'!F27,"")</f>
        <v/>
      </c>
      <c r="G266" s="134" t="str">
        <f t="shared" ca="1" si="70"/>
        <v/>
      </c>
      <c r="H266" s="135" t="str">
        <f ca="1">IFERROR('Transfer 1'!H27,"")</f>
        <v/>
      </c>
      <c r="I266" s="134" t="str">
        <f t="shared" ca="1" si="70"/>
        <v/>
      </c>
      <c r="J266" s="135" t="str">
        <f ca="1">IFERROR('Transfer 1'!J27,"")</f>
        <v/>
      </c>
      <c r="K266" s="134" t="str">
        <f t="shared" ca="1" si="70"/>
        <v/>
      </c>
      <c r="L266" s="135" t="str">
        <f ca="1">IFERROR('Transfer 1'!L27,"")</f>
        <v/>
      </c>
      <c r="M266" s="134" t="str">
        <f t="shared" ca="1" si="70"/>
        <v/>
      </c>
      <c r="N266" s="135" t="str">
        <f ca="1">IFERROR('Transfer 1'!N27,"")</f>
        <v/>
      </c>
      <c r="O266" s="134" t="str">
        <f t="shared" ca="1" si="70"/>
        <v/>
      </c>
      <c r="P266" s="46"/>
    </row>
    <row r="267" spans="1:16" ht="15.75" thickBot="1" x14ac:dyDescent="0.3">
      <c r="A267" s="150" t="str">
        <f ca="1">IFERROR('transfer 3'!Q200,"User-defined Material #1")</f>
        <v>User-defined Material #1</v>
      </c>
      <c r="B267" s="134" t="str">
        <f ca="1">IFERROR('transfer 3'!R200,"TBD")</f>
        <v>TBD</v>
      </c>
      <c r="C267" s="170" t="str">
        <f ca="1">IFERROR('transfer 3'!T200,"")</f>
        <v/>
      </c>
      <c r="D267" s="135" t="str">
        <f ca="1">IFERROR('Transfer 1'!D28,"")</f>
        <v/>
      </c>
      <c r="E267" s="134" t="str">
        <f t="shared" ca="1" si="70"/>
        <v/>
      </c>
      <c r="F267" s="135" t="str">
        <f ca="1">IFERROR('Transfer 1'!F28,"")</f>
        <v/>
      </c>
      <c r="G267" s="134" t="str">
        <f t="shared" ca="1" si="70"/>
        <v/>
      </c>
      <c r="H267" s="135" t="str">
        <f ca="1">IFERROR('Transfer 1'!H28,"")</f>
        <v/>
      </c>
      <c r="I267" s="134" t="str">
        <f t="shared" ca="1" si="70"/>
        <v/>
      </c>
      <c r="J267" s="135" t="str">
        <f ca="1">IFERROR('Transfer 1'!J28,"")</f>
        <v/>
      </c>
      <c r="K267" s="134" t="str">
        <f t="shared" ca="1" si="70"/>
        <v/>
      </c>
      <c r="L267" s="135" t="str">
        <f ca="1">IFERROR('Transfer 1'!L28,"")</f>
        <v/>
      </c>
      <c r="M267" s="134" t="str">
        <f t="shared" ca="1" si="70"/>
        <v/>
      </c>
      <c r="N267" s="135" t="str">
        <f ca="1">IFERROR('Transfer 1'!N28,"")</f>
        <v/>
      </c>
      <c r="O267" s="134" t="str">
        <f t="shared" ca="1" si="70"/>
        <v/>
      </c>
      <c r="P267" s="46"/>
    </row>
    <row r="268" spans="1:16" ht="15.75" thickBot="1" x14ac:dyDescent="0.3">
      <c r="A268" s="150" t="str">
        <f ca="1">IFERROR('transfer 3'!Q201,"User-defined Material #1")</f>
        <v>User-defined Material #1</v>
      </c>
      <c r="B268" s="134" t="str">
        <f ca="1">IFERROR('transfer 3'!R201,"TBD")</f>
        <v>TBD</v>
      </c>
      <c r="C268" s="170" t="str">
        <f ca="1">IFERROR('transfer 3'!T201,"")</f>
        <v/>
      </c>
      <c r="D268" s="135" t="str">
        <f ca="1">IFERROR('Transfer 1'!D29,"")</f>
        <v/>
      </c>
      <c r="E268" s="134" t="str">
        <f t="shared" ca="1" si="70"/>
        <v/>
      </c>
      <c r="F268" s="135" t="str">
        <f ca="1">IFERROR('Transfer 1'!F29,"")</f>
        <v/>
      </c>
      <c r="G268" s="134" t="str">
        <f t="shared" ca="1" si="70"/>
        <v/>
      </c>
      <c r="H268" s="135" t="str">
        <f ca="1">IFERROR('Transfer 1'!H29,"")</f>
        <v/>
      </c>
      <c r="I268" s="134" t="str">
        <f t="shared" ca="1" si="70"/>
        <v/>
      </c>
      <c r="J268" s="135" t="str">
        <f ca="1">IFERROR('Transfer 1'!J29,"")</f>
        <v/>
      </c>
      <c r="K268" s="134" t="str">
        <f t="shared" ca="1" si="70"/>
        <v/>
      </c>
      <c r="L268" s="135" t="str">
        <f ca="1">IFERROR('Transfer 1'!L29,"")</f>
        <v/>
      </c>
      <c r="M268" s="134" t="str">
        <f t="shared" ca="1" si="70"/>
        <v/>
      </c>
      <c r="N268" s="135" t="str">
        <f ca="1">IFERROR('Transfer 1'!N29,"")</f>
        <v/>
      </c>
      <c r="O268" s="134" t="str">
        <f t="shared" ca="1" si="70"/>
        <v/>
      </c>
      <c r="P268" s="46"/>
    </row>
    <row r="269" spans="1:16" ht="15.75" thickBot="1" x14ac:dyDescent="0.3">
      <c r="A269" s="150" t="str">
        <f ca="1">IFERROR('transfer 3'!Q202,"User-defined Material #1")</f>
        <v>User-defined Material #1</v>
      </c>
      <c r="B269" s="134" t="str">
        <f ca="1">IFERROR('transfer 3'!R202,"TBD")</f>
        <v>TBD</v>
      </c>
      <c r="C269" s="170" t="str">
        <f ca="1">IFERROR('transfer 3'!T202,"")</f>
        <v/>
      </c>
      <c r="D269" s="135" t="str">
        <f ca="1">IFERROR('Transfer 1'!D30,"")</f>
        <v/>
      </c>
      <c r="E269" s="134" t="str">
        <f t="shared" ca="1" si="70"/>
        <v/>
      </c>
      <c r="F269" s="135" t="str">
        <f ca="1">IFERROR('Transfer 1'!F30,"")</f>
        <v/>
      </c>
      <c r="G269" s="134" t="str">
        <f t="shared" ca="1" si="70"/>
        <v/>
      </c>
      <c r="H269" s="135" t="str">
        <f ca="1">IFERROR('Transfer 1'!H30,"")</f>
        <v/>
      </c>
      <c r="I269" s="134" t="str">
        <f t="shared" ca="1" si="70"/>
        <v/>
      </c>
      <c r="J269" s="135" t="str">
        <f ca="1">IFERROR('Transfer 1'!J30,"")</f>
        <v/>
      </c>
      <c r="K269" s="134" t="str">
        <f t="shared" ca="1" si="70"/>
        <v/>
      </c>
      <c r="L269" s="135" t="str">
        <f ca="1">IFERROR('Transfer 1'!L30,"")</f>
        <v/>
      </c>
      <c r="M269" s="134" t="str">
        <f t="shared" ca="1" si="70"/>
        <v/>
      </c>
      <c r="N269" s="135" t="str">
        <f ca="1">IFERROR('Transfer 1'!N30,"")</f>
        <v/>
      </c>
      <c r="O269" s="134" t="str">
        <f t="shared" ca="1" si="70"/>
        <v/>
      </c>
      <c r="P269" s="46"/>
    </row>
    <row r="270" spans="1:16" ht="15.75" thickBot="1" x14ac:dyDescent="0.3">
      <c r="A270" s="150" t="str">
        <f ca="1">IFERROR('transfer 3'!Q203,"User-defined Material #1")</f>
        <v>User-defined Material #1</v>
      </c>
      <c r="B270" s="134" t="str">
        <f ca="1">IFERROR('transfer 3'!R203,"TBD")</f>
        <v>TBD</v>
      </c>
      <c r="C270" s="170" t="str">
        <f ca="1">IFERROR('transfer 3'!T203,"")</f>
        <v/>
      </c>
      <c r="D270" s="135" t="str">
        <f ca="1">IFERROR('Transfer 1'!D31,"")</f>
        <v/>
      </c>
      <c r="E270" s="134" t="str">
        <f t="shared" ca="1" si="70"/>
        <v/>
      </c>
      <c r="F270" s="135" t="str">
        <f ca="1">IFERROR('Transfer 1'!F31,"")</f>
        <v/>
      </c>
      <c r="G270" s="134" t="str">
        <f t="shared" ca="1" si="70"/>
        <v/>
      </c>
      <c r="H270" s="135" t="str">
        <f ca="1">IFERROR('Transfer 1'!H31,"")</f>
        <v/>
      </c>
      <c r="I270" s="134" t="str">
        <f t="shared" ca="1" si="70"/>
        <v/>
      </c>
      <c r="J270" s="135" t="str">
        <f ca="1">IFERROR('Transfer 1'!J31,"")</f>
        <v/>
      </c>
      <c r="K270" s="134" t="str">
        <f t="shared" ca="1" si="70"/>
        <v/>
      </c>
      <c r="L270" s="135" t="str">
        <f ca="1">IFERROR('Transfer 1'!L31,"")</f>
        <v/>
      </c>
      <c r="M270" s="134" t="str">
        <f t="shared" ca="1" si="70"/>
        <v/>
      </c>
      <c r="N270" s="135" t="str">
        <f ca="1">IFERROR('Transfer 1'!N31,"")</f>
        <v/>
      </c>
      <c r="O270" s="134" t="str">
        <f t="shared" ca="1" si="70"/>
        <v/>
      </c>
      <c r="P270" s="46"/>
    </row>
    <row r="271" spans="1:16" ht="15.75" thickBot="1" x14ac:dyDescent="0.3">
      <c r="A271" s="150" t="str">
        <f ca="1">IFERROR('transfer 3'!Q204,"User-defined Material #1")</f>
        <v>User-defined Material #1</v>
      </c>
      <c r="B271" s="134" t="str">
        <f ca="1">IFERROR('transfer 3'!R204,"TBD")</f>
        <v>TBD</v>
      </c>
      <c r="C271" s="170" t="str">
        <f ca="1">IFERROR('transfer 3'!T204,"")</f>
        <v/>
      </c>
      <c r="D271" s="135" t="str">
        <f ca="1">IFERROR('Transfer 1'!D32,"")</f>
        <v/>
      </c>
      <c r="E271" s="134" t="str">
        <f t="shared" ca="1" si="70"/>
        <v/>
      </c>
      <c r="F271" s="135" t="str">
        <f ca="1">IFERROR('Transfer 1'!F32,"")</f>
        <v/>
      </c>
      <c r="G271" s="134" t="str">
        <f t="shared" ca="1" si="70"/>
        <v/>
      </c>
      <c r="H271" s="135" t="str">
        <f ca="1">IFERROR('Transfer 1'!H32,"")</f>
        <v/>
      </c>
      <c r="I271" s="134" t="str">
        <f t="shared" ca="1" si="70"/>
        <v/>
      </c>
      <c r="J271" s="135" t="str">
        <f ca="1">IFERROR('Transfer 1'!J32,"")</f>
        <v/>
      </c>
      <c r="K271" s="134" t="str">
        <f t="shared" ca="1" si="70"/>
        <v/>
      </c>
      <c r="L271" s="135" t="str">
        <f ca="1">IFERROR('Transfer 1'!L32,"")</f>
        <v/>
      </c>
      <c r="M271" s="134" t="str">
        <f t="shared" ca="1" si="70"/>
        <v/>
      </c>
      <c r="N271" s="135" t="str">
        <f ca="1">IFERROR('Transfer 1'!N32,"")</f>
        <v/>
      </c>
      <c r="O271" s="134" t="str">
        <f t="shared" ca="1" si="70"/>
        <v/>
      </c>
      <c r="P271" s="46"/>
    </row>
    <row r="272" spans="1:16" ht="15.75" thickBot="1" x14ac:dyDescent="0.3">
      <c r="A272" s="150" t="str">
        <f ca="1">IFERROR('transfer 3'!Q205,"User-defined Material #1")</f>
        <v>User-defined Material #1</v>
      </c>
      <c r="B272" s="134" t="str">
        <f ca="1">IFERROR('transfer 3'!R205,"TBD")</f>
        <v>TBD</v>
      </c>
      <c r="C272" s="170" t="str">
        <f ca="1">IFERROR('transfer 3'!T205,"")</f>
        <v/>
      </c>
      <c r="D272" s="135" t="str">
        <f ca="1">IFERROR('Transfer 1'!D33,"")</f>
        <v/>
      </c>
      <c r="E272" s="134" t="str">
        <f t="shared" ca="1" si="70"/>
        <v/>
      </c>
      <c r="F272" s="135" t="str">
        <f ca="1">IFERROR('Transfer 1'!F33,"")</f>
        <v/>
      </c>
      <c r="G272" s="134" t="str">
        <f t="shared" ca="1" si="70"/>
        <v/>
      </c>
      <c r="H272" s="135" t="str">
        <f ca="1">IFERROR('Transfer 1'!H33,"")</f>
        <v/>
      </c>
      <c r="I272" s="134" t="str">
        <f t="shared" ca="1" si="70"/>
        <v/>
      </c>
      <c r="J272" s="135" t="str">
        <f ca="1">IFERROR('Transfer 1'!J33,"")</f>
        <v/>
      </c>
      <c r="K272" s="134" t="str">
        <f t="shared" ca="1" si="70"/>
        <v/>
      </c>
      <c r="L272" s="135" t="str">
        <f ca="1">IFERROR('Transfer 1'!L33,"")</f>
        <v/>
      </c>
      <c r="M272" s="134" t="str">
        <f t="shared" ca="1" si="70"/>
        <v/>
      </c>
      <c r="N272" s="135" t="str">
        <f ca="1">IFERROR('Transfer 1'!N33,"")</f>
        <v/>
      </c>
      <c r="O272" s="134" t="str">
        <f t="shared" ca="1" si="70"/>
        <v/>
      </c>
      <c r="P272" s="46"/>
    </row>
    <row r="273" spans="1:16" ht="15.75" thickBot="1" x14ac:dyDescent="0.3">
      <c r="A273" s="150" t="str">
        <f ca="1">IFERROR('transfer 3'!Q206,"User-defined Material #1")</f>
        <v>User-defined Material #1</v>
      </c>
      <c r="B273" s="134" t="str">
        <f ca="1">IFERROR('transfer 3'!R206,"TBD")</f>
        <v>TBD</v>
      </c>
      <c r="C273" s="170" t="str">
        <f ca="1">IFERROR('transfer 3'!T206,"")</f>
        <v/>
      </c>
      <c r="D273" s="135" t="str">
        <f ca="1">IFERROR('Transfer 1'!D34,"")</f>
        <v/>
      </c>
      <c r="E273" s="134" t="str">
        <f t="shared" ca="1" si="70"/>
        <v/>
      </c>
      <c r="F273" s="135" t="str">
        <f ca="1">IFERROR('Transfer 1'!F34,"")</f>
        <v/>
      </c>
      <c r="G273" s="134" t="str">
        <f t="shared" ca="1" si="70"/>
        <v/>
      </c>
      <c r="H273" s="135" t="str">
        <f ca="1">IFERROR('Transfer 1'!H34,"")</f>
        <v/>
      </c>
      <c r="I273" s="134" t="str">
        <f t="shared" ca="1" si="70"/>
        <v/>
      </c>
      <c r="J273" s="135" t="str">
        <f ca="1">IFERROR('Transfer 1'!J34,"")</f>
        <v/>
      </c>
      <c r="K273" s="134" t="str">
        <f t="shared" ca="1" si="70"/>
        <v/>
      </c>
      <c r="L273" s="135" t="str">
        <f ca="1">IFERROR('Transfer 1'!L34,"")</f>
        <v/>
      </c>
      <c r="M273" s="134" t="str">
        <f t="shared" ca="1" si="70"/>
        <v/>
      </c>
      <c r="N273" s="135" t="str">
        <f ca="1">IFERROR('Transfer 1'!N34,"")</f>
        <v/>
      </c>
      <c r="O273" s="134" t="str">
        <f t="shared" ca="1" si="70"/>
        <v/>
      </c>
      <c r="P273" s="46"/>
    </row>
    <row r="274" spans="1:16" ht="15.75" thickBot="1" x14ac:dyDescent="0.3">
      <c r="A274" s="150" t="str">
        <f ca="1">IFERROR('transfer 3'!Q207,"User-defined Material #1")</f>
        <v>User-defined Material #1</v>
      </c>
      <c r="B274" s="134" t="str">
        <f ca="1">IFERROR('transfer 3'!R207,"TBD")</f>
        <v>TBD</v>
      </c>
      <c r="C274" s="170" t="str">
        <f ca="1">IFERROR('transfer 3'!T207,"")</f>
        <v/>
      </c>
      <c r="D274" s="135" t="str">
        <f ca="1">IFERROR('Transfer 1'!D35,"")</f>
        <v/>
      </c>
      <c r="E274" s="134" t="str">
        <f t="shared" ca="1" si="70"/>
        <v/>
      </c>
      <c r="F274" s="135" t="str">
        <f ca="1">IFERROR('Transfer 1'!F35,"")</f>
        <v/>
      </c>
      <c r="G274" s="134" t="str">
        <f t="shared" ca="1" si="70"/>
        <v/>
      </c>
      <c r="H274" s="135" t="str">
        <f ca="1">IFERROR('Transfer 1'!H35,"")</f>
        <v/>
      </c>
      <c r="I274" s="134" t="str">
        <f t="shared" ca="1" si="70"/>
        <v/>
      </c>
      <c r="J274" s="135" t="str">
        <f ca="1">IFERROR('Transfer 1'!J35,"")</f>
        <v/>
      </c>
      <c r="K274" s="134" t="str">
        <f t="shared" ca="1" si="70"/>
        <v/>
      </c>
      <c r="L274" s="135" t="str">
        <f ca="1">IFERROR('Transfer 1'!L35,"")</f>
        <v/>
      </c>
      <c r="M274" s="134" t="str">
        <f t="shared" ca="1" si="70"/>
        <v/>
      </c>
      <c r="N274" s="135" t="str">
        <f ca="1">IFERROR('Transfer 1'!N35,"")</f>
        <v/>
      </c>
      <c r="O274" s="134" t="str">
        <f t="shared" ca="1" si="70"/>
        <v/>
      </c>
      <c r="P274" s="46"/>
    </row>
    <row r="275" spans="1:16" ht="15.75" thickBot="1" x14ac:dyDescent="0.3">
      <c r="A275" s="150" t="str">
        <f ca="1">IFERROR('transfer 3'!Q208,"User-defined Material #1")</f>
        <v>User-defined Material #1</v>
      </c>
      <c r="B275" s="134" t="str">
        <f ca="1">IFERROR('transfer 3'!R208,"TBD")</f>
        <v>TBD</v>
      </c>
      <c r="C275" s="170" t="str">
        <f ca="1">IFERROR('transfer 3'!T208,"")</f>
        <v/>
      </c>
      <c r="D275" s="135" t="str">
        <f ca="1">IFERROR('Transfer 1'!D36,"")</f>
        <v/>
      </c>
      <c r="E275" s="134" t="str">
        <f t="shared" ca="1" si="70"/>
        <v/>
      </c>
      <c r="F275" s="135" t="str">
        <f ca="1">IFERROR('Transfer 1'!F36,"")</f>
        <v/>
      </c>
      <c r="G275" s="134" t="str">
        <f t="shared" ca="1" si="70"/>
        <v/>
      </c>
      <c r="H275" s="135" t="str">
        <f ca="1">IFERROR('Transfer 1'!H36,"")</f>
        <v/>
      </c>
      <c r="I275" s="134" t="str">
        <f t="shared" ca="1" si="70"/>
        <v/>
      </c>
      <c r="J275" s="135" t="str">
        <f ca="1">IFERROR('Transfer 1'!J36,"")</f>
        <v/>
      </c>
      <c r="K275" s="134" t="str">
        <f t="shared" ca="1" si="70"/>
        <v/>
      </c>
      <c r="L275" s="135" t="str">
        <f ca="1">IFERROR('Transfer 1'!L36,"")</f>
        <v/>
      </c>
      <c r="M275" s="134" t="str">
        <f t="shared" ca="1" si="70"/>
        <v/>
      </c>
      <c r="N275" s="135" t="str">
        <f ca="1">IFERROR('Transfer 1'!N36,"")</f>
        <v/>
      </c>
      <c r="O275" s="134" t="str">
        <f t="shared" ca="1" si="70"/>
        <v/>
      </c>
      <c r="P275" s="46"/>
    </row>
    <row r="276" spans="1:16" ht="15" customHeight="1" thickBot="1" x14ac:dyDescent="0.3">
      <c r="A276" s="150" t="str">
        <f ca="1">IFERROR('transfer 3'!Q210,"User-defined Material #20")</f>
        <v>User-defined Material #20</v>
      </c>
      <c r="B276" s="134" t="str">
        <f ca="1">IFERROR('transfer 3'!R210,"TBD")</f>
        <v>TBD</v>
      </c>
      <c r="C276" s="170" t="str">
        <f ca="1">IFERROR('transfer 3'!T210,"")</f>
        <v/>
      </c>
      <c r="D276" s="135" t="str">
        <f ca="1">IFERROR('Transfer 1'!D37,"")</f>
        <v/>
      </c>
      <c r="E276" s="134" t="str">
        <f ca="1">IFERROR(D276*$C276,"")</f>
        <v/>
      </c>
      <c r="F276" s="135" t="str">
        <f ca="1">IFERROR('Transfer 1'!F37,"")</f>
        <v/>
      </c>
      <c r="G276" s="134" t="str">
        <f t="shared" ca="1" si="70"/>
        <v/>
      </c>
      <c r="H276" s="135" t="str">
        <f ca="1">IFERROR('Transfer 1'!H37,"")</f>
        <v/>
      </c>
      <c r="I276" s="134" t="str">
        <f t="shared" ca="1" si="70"/>
        <v/>
      </c>
      <c r="J276" s="135" t="str">
        <f ca="1">IFERROR('Transfer 1'!J37,"")</f>
        <v/>
      </c>
      <c r="K276" s="134" t="str">
        <f t="shared" ca="1" si="70"/>
        <v/>
      </c>
      <c r="L276" s="135" t="str">
        <f ca="1">IFERROR('Transfer 1'!L37,"")</f>
        <v/>
      </c>
      <c r="M276" s="134" t="str">
        <f t="shared" ca="1" si="70"/>
        <v/>
      </c>
      <c r="N276" s="135" t="str">
        <f ca="1">IFERROR('Transfer 1'!N37,"")</f>
        <v/>
      </c>
      <c r="O276" s="134" t="str">
        <f t="shared" ca="1" si="70"/>
        <v/>
      </c>
      <c r="P276" s="46"/>
    </row>
    <row r="277" spans="1:16" ht="16.5" thickBot="1" x14ac:dyDescent="0.3">
      <c r="A277" s="343" t="s">
        <v>141</v>
      </c>
      <c r="B277" s="344"/>
      <c r="C277" s="344"/>
      <c r="D277" s="344"/>
      <c r="E277" s="344"/>
      <c r="F277" s="344"/>
      <c r="G277" s="344"/>
      <c r="H277" s="344"/>
      <c r="I277" s="344"/>
      <c r="J277" s="344"/>
      <c r="K277" s="344"/>
      <c r="L277" s="344"/>
      <c r="M277" s="344"/>
      <c r="N277" s="344"/>
      <c r="O277" s="345"/>
      <c r="P277" s="46"/>
    </row>
    <row r="278" spans="1:16" ht="15.75" thickBot="1" x14ac:dyDescent="0.3">
      <c r="A278" s="86" t="s">
        <v>122</v>
      </c>
      <c r="B278" s="87"/>
      <c r="C278" s="87"/>
      <c r="D278" s="87"/>
      <c r="E278" s="87"/>
      <c r="F278" s="87"/>
      <c r="G278" s="87"/>
      <c r="H278" s="87"/>
      <c r="I278" s="87"/>
      <c r="J278" s="87"/>
      <c r="K278" s="87"/>
      <c r="L278" s="87"/>
      <c r="M278" s="87"/>
      <c r="N278" s="87"/>
      <c r="O278" s="87"/>
      <c r="P278" s="46"/>
    </row>
    <row r="279" spans="1:16" ht="15.75" thickBot="1" x14ac:dyDescent="0.3">
      <c r="A279" s="87" t="str">
        <f ca="1">IFERROR('transfer 3'!Q215, "User-defined Recycled/Reused On-Site #1")</f>
        <v>User-defined Recycled/Reused On-Site #1</v>
      </c>
      <c r="B279" s="135" t="str">
        <f ca="1">IFERROR('transfer 3'!R215,"TBD")</f>
        <v>TBD</v>
      </c>
      <c r="C279" s="170" t="str">
        <f ca="1">IFERROR('transfer 3'!T215,"")</f>
        <v/>
      </c>
      <c r="D279" s="135" t="str">
        <f ca="1">IFERROR('Transfer 1'!D51,"")</f>
        <v/>
      </c>
      <c r="E279" s="135" t="str">
        <f ca="1">IFERROR(D279*$C279,"")</f>
        <v/>
      </c>
      <c r="F279" s="135" t="str">
        <f ca="1">IFERROR('Transfer 1'!F51,"")</f>
        <v/>
      </c>
      <c r="G279" s="135" t="str">
        <f ca="1">IFERROR(F279*$C279,"")</f>
        <v/>
      </c>
      <c r="H279" s="135" t="str">
        <f ca="1">IFERROR('Transfer 1'!H51,"")</f>
        <v/>
      </c>
      <c r="I279" s="135" t="str">
        <f ca="1">IFERROR(H279*$C279,"")</f>
        <v/>
      </c>
      <c r="J279" s="135" t="str">
        <f ca="1">IFERROR('Transfer 1'!J51,"")</f>
        <v/>
      </c>
      <c r="K279" s="135" t="str">
        <f ca="1">IFERROR(J279*$C279,"")</f>
        <v/>
      </c>
      <c r="L279" s="135" t="str">
        <f ca="1">IFERROR('Transfer 1'!L51,"")</f>
        <v/>
      </c>
      <c r="M279" s="135" t="str">
        <f ca="1">IFERROR(L279*$C279,"")</f>
        <v/>
      </c>
      <c r="N279" s="135" t="str">
        <f ca="1">IFERROR('Transfer 1'!N51,"")</f>
        <v/>
      </c>
      <c r="O279" s="135" t="str">
        <f ca="1">IFERROR(N279*$C279,"")</f>
        <v/>
      </c>
      <c r="P279" s="46"/>
    </row>
    <row r="280" spans="1:16" ht="15.75" thickBot="1" x14ac:dyDescent="0.3">
      <c r="A280" s="87" t="str">
        <f ca="1">IFERROR('transfer 3'!Q216, "User-defined Recycled/Reused On-Site #1")</f>
        <v>User-defined Recycled/Reused On-Site #1</v>
      </c>
      <c r="B280" s="135" t="str">
        <f ca="1">IFERROR('transfer 3'!R216,"TBD")</f>
        <v>TBD</v>
      </c>
      <c r="C280" s="170" t="str">
        <f ca="1">IFERROR('transfer 3'!T216,"")</f>
        <v/>
      </c>
      <c r="D280" s="135" t="str">
        <f ca="1">IFERROR('Transfer 1'!D52,"")</f>
        <v/>
      </c>
      <c r="E280" s="135" t="str">
        <f t="shared" ref="E280:E287" ca="1" si="71">IFERROR(D280*$C280,"")</f>
        <v/>
      </c>
      <c r="F280" s="135" t="str">
        <f ca="1">IFERROR('Transfer 1'!F52,"")</f>
        <v/>
      </c>
      <c r="G280" s="135" t="str">
        <f t="shared" ref="G280:G287" ca="1" si="72">IFERROR(F280*$C280,"")</f>
        <v/>
      </c>
      <c r="H280" s="135" t="str">
        <f ca="1">IFERROR('Transfer 1'!H52,"")</f>
        <v/>
      </c>
      <c r="I280" s="135" t="str">
        <f t="shared" ref="I280:I287" ca="1" si="73">IFERROR(H280*$C280,"")</f>
        <v/>
      </c>
      <c r="J280" s="135" t="str">
        <f ca="1">IFERROR('Transfer 1'!J52,"")</f>
        <v/>
      </c>
      <c r="K280" s="135" t="str">
        <f t="shared" ref="K280:K287" ca="1" si="74">IFERROR(J280*$C280,"")</f>
        <v/>
      </c>
      <c r="L280" s="135" t="str">
        <f ca="1">IFERROR('Transfer 1'!L52,"")</f>
        <v/>
      </c>
      <c r="M280" s="135" t="str">
        <f t="shared" ref="M280:M287" ca="1" si="75">IFERROR(L280*$C280,"")</f>
        <v/>
      </c>
      <c r="N280" s="135" t="str">
        <f ca="1">IFERROR('Transfer 1'!N52,"")</f>
        <v/>
      </c>
      <c r="O280" s="135" t="str">
        <f t="shared" ref="O280:O287" ca="1" si="76">IFERROR(N280*$C280,"")</f>
        <v/>
      </c>
      <c r="P280" s="46"/>
    </row>
    <row r="281" spans="1:16" ht="15.75" thickBot="1" x14ac:dyDescent="0.3">
      <c r="A281" s="87" t="str">
        <f ca="1">IFERROR('transfer 3'!Q217, "User-defined Recycled/Reused On-Site #1")</f>
        <v>User-defined Recycled/Reused On-Site #1</v>
      </c>
      <c r="B281" s="135" t="str">
        <f ca="1">IFERROR('transfer 3'!R217,"TBD")</f>
        <v>TBD</v>
      </c>
      <c r="C281" s="170" t="str">
        <f ca="1">IFERROR('transfer 3'!T217,"")</f>
        <v/>
      </c>
      <c r="D281" s="135" t="str">
        <f ca="1">IFERROR('Transfer 1'!D53,"")</f>
        <v/>
      </c>
      <c r="E281" s="135" t="str">
        <f t="shared" ca="1" si="71"/>
        <v/>
      </c>
      <c r="F281" s="135" t="str">
        <f ca="1">IFERROR('Transfer 1'!F53,"")</f>
        <v/>
      </c>
      <c r="G281" s="135" t="str">
        <f t="shared" ca="1" si="72"/>
        <v/>
      </c>
      <c r="H281" s="135" t="str">
        <f ca="1">IFERROR('Transfer 1'!H53,"")</f>
        <v/>
      </c>
      <c r="I281" s="135" t="str">
        <f t="shared" ca="1" si="73"/>
        <v/>
      </c>
      <c r="J281" s="135" t="str">
        <f ca="1">IFERROR('Transfer 1'!J53,"")</f>
        <v/>
      </c>
      <c r="K281" s="135" t="str">
        <f t="shared" ca="1" si="74"/>
        <v/>
      </c>
      <c r="L281" s="135" t="str">
        <f ca="1">IFERROR('Transfer 1'!L53,"")</f>
        <v/>
      </c>
      <c r="M281" s="135" t="str">
        <f t="shared" ca="1" si="75"/>
        <v/>
      </c>
      <c r="N281" s="135" t="str">
        <f ca="1">IFERROR('Transfer 1'!N53,"")</f>
        <v/>
      </c>
      <c r="O281" s="135" t="str">
        <f t="shared" ca="1" si="76"/>
        <v/>
      </c>
      <c r="P281" s="46"/>
    </row>
    <row r="282" spans="1:16" ht="15.75" thickBot="1" x14ac:dyDescent="0.3">
      <c r="A282" s="87" t="str">
        <f ca="1">IFERROR('transfer 3'!Q218, "User-defined Recycled/Reused On-Site #1")</f>
        <v>User-defined Recycled/Reused On-Site #1</v>
      </c>
      <c r="B282" s="135" t="str">
        <f ca="1">IFERROR('transfer 3'!R218,"TBD")</f>
        <v>TBD</v>
      </c>
      <c r="C282" s="170" t="str">
        <f ca="1">IFERROR('transfer 3'!T218,"")</f>
        <v/>
      </c>
      <c r="D282" s="135" t="str">
        <f ca="1">IFERROR('Transfer 1'!D54,"")</f>
        <v/>
      </c>
      <c r="E282" s="135" t="str">
        <f t="shared" ca="1" si="71"/>
        <v/>
      </c>
      <c r="F282" s="135" t="str">
        <f ca="1">IFERROR('Transfer 1'!F54,"")</f>
        <v/>
      </c>
      <c r="G282" s="135" t="str">
        <f t="shared" ca="1" si="72"/>
        <v/>
      </c>
      <c r="H282" s="135" t="str">
        <f ca="1">IFERROR('Transfer 1'!H54,"")</f>
        <v/>
      </c>
      <c r="I282" s="135" t="str">
        <f t="shared" ca="1" si="73"/>
        <v/>
      </c>
      <c r="J282" s="135" t="str">
        <f ca="1">IFERROR('Transfer 1'!J54,"")</f>
        <v/>
      </c>
      <c r="K282" s="135" t="str">
        <f t="shared" ca="1" si="74"/>
        <v/>
      </c>
      <c r="L282" s="135" t="str">
        <f ca="1">IFERROR('Transfer 1'!L54,"")</f>
        <v/>
      </c>
      <c r="M282" s="135" t="str">
        <f t="shared" ca="1" si="75"/>
        <v/>
      </c>
      <c r="N282" s="135" t="str">
        <f ca="1">IFERROR('Transfer 1'!N54,"")</f>
        <v/>
      </c>
      <c r="O282" s="135" t="str">
        <f t="shared" ca="1" si="76"/>
        <v/>
      </c>
      <c r="P282" s="46"/>
    </row>
    <row r="283" spans="1:16" ht="15.75" thickBot="1" x14ac:dyDescent="0.3">
      <c r="A283" s="87" t="str">
        <f ca="1">IFERROR('transfer 3'!Q219, "User-defined Recycled/Reused On-Site #1")</f>
        <v>User-defined Recycled/Reused On-Site #1</v>
      </c>
      <c r="B283" s="135" t="str">
        <f ca="1">IFERROR('transfer 3'!R219,"TBD")</f>
        <v>TBD</v>
      </c>
      <c r="C283" s="170" t="str">
        <f ca="1">IFERROR('transfer 3'!T219,"")</f>
        <v/>
      </c>
      <c r="D283" s="135" t="str">
        <f ca="1">IFERROR('Transfer 1'!D55,"")</f>
        <v/>
      </c>
      <c r="E283" s="135" t="str">
        <f t="shared" ca="1" si="71"/>
        <v/>
      </c>
      <c r="F283" s="135" t="str">
        <f ca="1">IFERROR('Transfer 1'!F55,"")</f>
        <v/>
      </c>
      <c r="G283" s="135" t="str">
        <f t="shared" ca="1" si="72"/>
        <v/>
      </c>
      <c r="H283" s="135" t="str">
        <f ca="1">IFERROR('Transfer 1'!H55,"")</f>
        <v/>
      </c>
      <c r="I283" s="135" t="str">
        <f t="shared" ca="1" si="73"/>
        <v/>
      </c>
      <c r="J283" s="135" t="str">
        <f ca="1">IFERROR('Transfer 1'!J55,"")</f>
        <v/>
      </c>
      <c r="K283" s="135" t="str">
        <f t="shared" ca="1" si="74"/>
        <v/>
      </c>
      <c r="L283" s="135" t="str">
        <f ca="1">IFERROR('Transfer 1'!L55,"")</f>
        <v/>
      </c>
      <c r="M283" s="135" t="str">
        <f t="shared" ca="1" si="75"/>
        <v/>
      </c>
      <c r="N283" s="135" t="str">
        <f ca="1">IFERROR('Transfer 1'!N55,"")</f>
        <v/>
      </c>
      <c r="O283" s="135" t="str">
        <f t="shared" ca="1" si="76"/>
        <v/>
      </c>
      <c r="P283" s="46"/>
    </row>
    <row r="284" spans="1:16" ht="15.75" thickBot="1" x14ac:dyDescent="0.3">
      <c r="A284" s="87" t="str">
        <f ca="1">IFERROR('transfer 3'!Q220, "User-defined Recycled/Reused On-Site #1")</f>
        <v>User-defined Recycled/Reused On-Site #1</v>
      </c>
      <c r="B284" s="135" t="str">
        <f ca="1">IFERROR('transfer 3'!R220,"TBD")</f>
        <v>TBD</v>
      </c>
      <c r="C284" s="170" t="str">
        <f ca="1">IFERROR('transfer 3'!T220,"")</f>
        <v/>
      </c>
      <c r="D284" s="135" t="str">
        <f ca="1">IFERROR('Transfer 1'!D56,"")</f>
        <v/>
      </c>
      <c r="E284" s="135" t="str">
        <f t="shared" ca="1" si="71"/>
        <v/>
      </c>
      <c r="F284" s="135" t="str">
        <f ca="1">IFERROR('Transfer 1'!F56,"")</f>
        <v/>
      </c>
      <c r="G284" s="135" t="str">
        <f t="shared" ca="1" si="72"/>
        <v/>
      </c>
      <c r="H284" s="135" t="str">
        <f ca="1">IFERROR('Transfer 1'!H56,"")</f>
        <v/>
      </c>
      <c r="I284" s="135" t="str">
        <f t="shared" ca="1" si="73"/>
        <v/>
      </c>
      <c r="J284" s="135" t="str">
        <f ca="1">IFERROR('Transfer 1'!J56,"")</f>
        <v/>
      </c>
      <c r="K284" s="135" t="str">
        <f t="shared" ca="1" si="74"/>
        <v/>
      </c>
      <c r="L284" s="135" t="str">
        <f ca="1">IFERROR('Transfer 1'!L56,"")</f>
        <v/>
      </c>
      <c r="M284" s="135" t="str">
        <f t="shared" ca="1" si="75"/>
        <v/>
      </c>
      <c r="N284" s="135" t="str">
        <f ca="1">IFERROR('Transfer 1'!N56,"")</f>
        <v/>
      </c>
      <c r="O284" s="135" t="str">
        <f t="shared" ca="1" si="76"/>
        <v/>
      </c>
      <c r="P284" s="46"/>
    </row>
    <row r="285" spans="1:16" ht="15.75" thickBot="1" x14ac:dyDescent="0.3">
      <c r="A285" s="87" t="str">
        <f ca="1">IFERROR('transfer 3'!Q221, "User-defined Recycled/Reused On-Site #1")</f>
        <v>User-defined Recycled/Reused On-Site #1</v>
      </c>
      <c r="B285" s="135" t="str">
        <f ca="1">IFERROR('transfer 3'!R221,"TBD")</f>
        <v>TBD</v>
      </c>
      <c r="C285" s="170" t="str">
        <f ca="1">IFERROR('transfer 3'!T221,"")</f>
        <v/>
      </c>
      <c r="D285" s="135" t="str">
        <f ca="1">IFERROR('Transfer 1'!D57,"")</f>
        <v/>
      </c>
      <c r="E285" s="135" t="str">
        <f t="shared" ca="1" si="71"/>
        <v/>
      </c>
      <c r="F285" s="135" t="str">
        <f ca="1">IFERROR('Transfer 1'!F57,"")</f>
        <v/>
      </c>
      <c r="G285" s="135" t="str">
        <f t="shared" ca="1" si="72"/>
        <v/>
      </c>
      <c r="H285" s="135" t="str">
        <f ca="1">IFERROR('Transfer 1'!H57,"")</f>
        <v/>
      </c>
      <c r="I285" s="135" t="str">
        <f t="shared" ca="1" si="73"/>
        <v/>
      </c>
      <c r="J285" s="135" t="str">
        <f ca="1">IFERROR('Transfer 1'!J57,"")</f>
        <v/>
      </c>
      <c r="K285" s="135" t="str">
        <f t="shared" ca="1" si="74"/>
        <v/>
      </c>
      <c r="L285" s="135" t="str">
        <f ca="1">IFERROR('Transfer 1'!L57,"")</f>
        <v/>
      </c>
      <c r="M285" s="135" t="str">
        <f t="shared" ca="1" si="75"/>
        <v/>
      </c>
      <c r="N285" s="135" t="str">
        <f ca="1">IFERROR('Transfer 1'!N57,"")</f>
        <v/>
      </c>
      <c r="O285" s="135" t="str">
        <f t="shared" ca="1" si="76"/>
        <v/>
      </c>
      <c r="P285" s="46"/>
    </row>
    <row r="286" spans="1:16" ht="15.75" thickBot="1" x14ac:dyDescent="0.3">
      <c r="A286" s="87" t="str">
        <f ca="1">IFERROR('transfer 3'!Q222, "User-defined Recycled/Reused On-Site #1")</f>
        <v>User-defined Recycled/Reused On-Site #1</v>
      </c>
      <c r="B286" s="135" t="str">
        <f ca="1">IFERROR('transfer 3'!R222,"TBD")</f>
        <v>TBD</v>
      </c>
      <c r="C286" s="170" t="str">
        <f ca="1">IFERROR('transfer 3'!T222,"")</f>
        <v/>
      </c>
      <c r="D286" s="135" t="str">
        <f ca="1">IFERROR('Transfer 1'!D58,"")</f>
        <v/>
      </c>
      <c r="E286" s="135" t="str">
        <f t="shared" ca="1" si="71"/>
        <v/>
      </c>
      <c r="F286" s="135" t="str">
        <f ca="1">IFERROR('Transfer 1'!F58,"")</f>
        <v/>
      </c>
      <c r="G286" s="135" t="str">
        <f t="shared" ca="1" si="72"/>
        <v/>
      </c>
      <c r="H286" s="135" t="str">
        <f ca="1">IFERROR('Transfer 1'!H58,"")</f>
        <v/>
      </c>
      <c r="I286" s="135" t="str">
        <f t="shared" ca="1" si="73"/>
        <v/>
      </c>
      <c r="J286" s="135" t="str">
        <f ca="1">IFERROR('Transfer 1'!J58,"")</f>
        <v/>
      </c>
      <c r="K286" s="135" t="str">
        <f t="shared" ca="1" si="74"/>
        <v/>
      </c>
      <c r="L286" s="135" t="str">
        <f ca="1">IFERROR('Transfer 1'!L58,"")</f>
        <v/>
      </c>
      <c r="M286" s="135" t="str">
        <f t="shared" ca="1" si="75"/>
        <v/>
      </c>
      <c r="N286" s="135" t="str">
        <f ca="1">IFERROR('Transfer 1'!N58,"")</f>
        <v/>
      </c>
      <c r="O286" s="135" t="str">
        <f t="shared" ca="1" si="76"/>
        <v/>
      </c>
      <c r="P286" s="46"/>
    </row>
    <row r="287" spans="1:16" ht="15.75" thickBot="1" x14ac:dyDescent="0.3">
      <c r="A287" s="87" t="str">
        <f ca="1">IFERROR('transfer 3'!Q223, "User-defined Recycled/Reused On-Site #1")</f>
        <v>User-defined Recycled/Reused On-Site #1</v>
      </c>
      <c r="B287" s="135" t="str">
        <f ca="1">IFERROR('transfer 3'!R223,"TBD")</f>
        <v>TBD</v>
      </c>
      <c r="C287" s="170" t="str">
        <f ca="1">IFERROR('transfer 3'!T223,"")</f>
        <v/>
      </c>
      <c r="D287" s="135" t="str">
        <f ca="1">IFERROR('Transfer 1'!D59,"")</f>
        <v/>
      </c>
      <c r="E287" s="135" t="str">
        <f t="shared" ca="1" si="71"/>
        <v/>
      </c>
      <c r="F287" s="135" t="str">
        <f ca="1">IFERROR('Transfer 1'!F59,"")</f>
        <v/>
      </c>
      <c r="G287" s="135" t="str">
        <f t="shared" ca="1" si="72"/>
        <v/>
      </c>
      <c r="H287" s="135" t="str">
        <f ca="1">IFERROR('Transfer 1'!H59,"")</f>
        <v/>
      </c>
      <c r="I287" s="135" t="str">
        <f t="shared" ca="1" si="73"/>
        <v/>
      </c>
      <c r="J287" s="135" t="str">
        <f ca="1">IFERROR('Transfer 1'!J59,"")</f>
        <v/>
      </c>
      <c r="K287" s="135" t="str">
        <f t="shared" ca="1" si="74"/>
        <v/>
      </c>
      <c r="L287" s="135" t="str">
        <f ca="1">IFERROR('Transfer 1'!L59,"")</f>
        <v/>
      </c>
      <c r="M287" s="135" t="str">
        <f t="shared" ca="1" si="75"/>
        <v/>
      </c>
      <c r="N287" s="135" t="str">
        <f ca="1">IFERROR('Transfer 1'!N59,"")</f>
        <v/>
      </c>
      <c r="O287" s="135" t="str">
        <f t="shared" ca="1" si="76"/>
        <v/>
      </c>
      <c r="P287" s="46"/>
    </row>
    <row r="288" spans="1:16" ht="16.5" thickBot="1" x14ac:dyDescent="0.3">
      <c r="A288" s="343" t="s">
        <v>141</v>
      </c>
      <c r="B288" s="344"/>
      <c r="C288" s="344"/>
      <c r="D288" s="344"/>
      <c r="E288" s="344"/>
      <c r="F288" s="344"/>
      <c r="G288" s="344"/>
      <c r="H288" s="344"/>
      <c r="I288" s="344"/>
      <c r="J288" s="344"/>
      <c r="K288" s="344"/>
      <c r="L288" s="344"/>
      <c r="M288" s="344"/>
      <c r="N288" s="344"/>
      <c r="O288" s="345"/>
      <c r="P288" s="46"/>
    </row>
    <row r="289" spans="1:16" ht="15.75" thickBot="1" x14ac:dyDescent="0.3">
      <c r="A289" s="154" t="s">
        <v>156</v>
      </c>
      <c r="B289" s="134"/>
      <c r="C289" s="134"/>
      <c r="D289" s="135"/>
      <c r="E289" s="236">
        <f ca="1">SUM(E136:E154,E176:E187,E193:E198,E202:E204,E217:E220,E221:E231,E235:E239,E244,E257:E276,E279:E287)</f>
        <v>0</v>
      </c>
      <c r="F289" s="135"/>
      <c r="G289" s="236">
        <f ca="1">SUM(G136:G154,G176:G187,G193:G198,G202:G204,G217:G220,G221:G231,G235:G239,G244,G257:G276,G279:G287)</f>
        <v>0</v>
      </c>
      <c r="H289" s="135"/>
      <c r="I289" s="236">
        <f ca="1">SUM(I136:I154,I176:I187,I193:I198,I202:I204,I217:I220,I221:I231,I235:I239,I244,I257:I276,I279:I287)</f>
        <v>0</v>
      </c>
      <c r="J289" s="135"/>
      <c r="K289" s="236">
        <f ca="1">SUM(K136:K154,K176:K187,K193:K198,K202:K204,K217:K220,K221:K231,K235:K239,K244,K257:K276,K279:K287)</f>
        <v>0</v>
      </c>
      <c r="L289" s="135"/>
      <c r="M289" s="236">
        <f ca="1">SUM(M136:M154,M176:M187,M193:M198,M202:M204,M217:M220,M221:M231,M235:M239,M244,M257:M276,M279:M287)</f>
        <v>0</v>
      </c>
      <c r="N289" s="135"/>
      <c r="O289" s="236">
        <f ca="1">SUM(O136:O154,O176:O187,O193:O198,O202:O204,O217:O220,O221:O231,O235:O239,O244,O257:O276,O279:O287)</f>
        <v>0</v>
      </c>
      <c r="P289" s="46"/>
    </row>
    <row r="290" spans="1:16" ht="15.75" x14ac:dyDescent="0.25">
      <c r="A290" s="230" t="str">
        <f>General!$A$4</f>
        <v>Spreadsheets for Environmental Footprint Analysis (SEFA) Version 3.0, November 2019</v>
      </c>
      <c r="B290" s="213"/>
      <c r="C290" s="213"/>
      <c r="D290" s="213"/>
      <c r="E290" s="213"/>
      <c r="F290" s="213"/>
      <c r="G290" s="213"/>
      <c r="H290" s="213"/>
      <c r="I290" s="213"/>
      <c r="J290" s="213"/>
      <c r="K290" s="213"/>
      <c r="L290" s="213"/>
      <c r="M290" s="213"/>
      <c r="N290" s="2"/>
      <c r="O290" s="47" t="e">
        <f ca="1">General!$A$3</f>
        <v>#REF!</v>
      </c>
      <c r="P290" s="46"/>
    </row>
    <row r="291" spans="1:16" x14ac:dyDescent="0.25">
      <c r="A291" s="213"/>
      <c r="B291" s="213"/>
      <c r="C291" s="213"/>
      <c r="D291" s="213"/>
      <c r="E291" s="213"/>
      <c r="F291" s="213"/>
      <c r="G291" s="213"/>
      <c r="H291" s="213"/>
      <c r="I291" s="213"/>
      <c r="J291" s="213"/>
      <c r="K291" s="213"/>
      <c r="L291" s="213"/>
      <c r="M291" s="213"/>
      <c r="N291" s="2"/>
      <c r="O291" s="47" t="e">
        <f ca="1">General!$A$6</f>
        <v>#REF!</v>
      </c>
      <c r="P291" s="46"/>
    </row>
    <row r="292" spans="1:16" x14ac:dyDescent="0.25">
      <c r="A292" s="213"/>
      <c r="B292" s="213"/>
      <c r="C292" s="213"/>
      <c r="D292" s="213"/>
      <c r="E292" s="213"/>
      <c r="F292" s="213"/>
      <c r="G292" s="213"/>
      <c r="H292" s="213"/>
      <c r="I292" s="213"/>
      <c r="J292" s="213"/>
      <c r="K292" s="213"/>
      <c r="L292" s="213"/>
      <c r="M292" s="213"/>
      <c r="N292" s="2"/>
      <c r="O292" s="47" t="e">
        <f ca="1">General!$C$17</f>
        <v>#REF!</v>
      </c>
      <c r="P292" s="46"/>
    </row>
    <row r="293" spans="1:16" ht="18.75" x14ac:dyDescent="0.3">
      <c r="A293" s="354" t="e">
        <f ca="1">CONCATENATE(O3," - Intermediate Totals")</f>
        <v>#REF!</v>
      </c>
      <c r="B293" s="354"/>
      <c r="C293" s="354"/>
      <c r="D293" s="354"/>
      <c r="E293" s="354"/>
      <c r="F293" s="354"/>
      <c r="G293" s="354"/>
      <c r="H293" s="354"/>
      <c r="I293" s="354"/>
      <c r="J293" s="354"/>
      <c r="K293" s="354"/>
      <c r="L293" s="354"/>
      <c r="M293" s="354"/>
      <c r="N293" s="354"/>
      <c r="O293" s="354"/>
      <c r="P293" s="46"/>
    </row>
    <row r="294" spans="1:16" ht="15.75" thickBot="1" x14ac:dyDescent="0.3">
      <c r="A294" s="46"/>
      <c r="B294" s="46"/>
      <c r="C294" s="46"/>
      <c r="D294" s="46"/>
      <c r="E294" s="46"/>
      <c r="F294" s="46"/>
      <c r="G294" s="46"/>
      <c r="H294" s="46"/>
      <c r="I294" s="46"/>
      <c r="J294" s="46"/>
      <c r="K294" s="46"/>
      <c r="L294" s="46"/>
      <c r="M294" s="46"/>
      <c r="N294" s="46"/>
      <c r="O294" s="46"/>
      <c r="P294" s="46"/>
    </row>
    <row r="295" spans="1:16" ht="15.75" thickBot="1" x14ac:dyDescent="0.3">
      <c r="A295" s="349" t="s">
        <v>19</v>
      </c>
      <c r="B295" s="349" t="s">
        <v>0</v>
      </c>
      <c r="C295" s="349" t="s">
        <v>5</v>
      </c>
      <c r="D295" s="349" t="s">
        <v>6</v>
      </c>
      <c r="E295" s="349"/>
      <c r="F295" s="349" t="s">
        <v>7</v>
      </c>
      <c r="G295" s="349"/>
      <c r="H295" s="349" t="s">
        <v>8</v>
      </c>
      <c r="I295" s="349"/>
      <c r="J295" s="349" t="s">
        <v>9</v>
      </c>
      <c r="K295" s="349"/>
      <c r="L295" s="349" t="s">
        <v>10</v>
      </c>
      <c r="M295" s="349"/>
      <c r="N295" s="349" t="s">
        <v>11</v>
      </c>
      <c r="O295" s="349"/>
      <c r="P295" s="46"/>
    </row>
    <row r="296" spans="1:16" ht="15.75" thickBot="1" x14ac:dyDescent="0.3">
      <c r="A296" s="349"/>
      <c r="B296" s="349"/>
      <c r="C296" s="349"/>
      <c r="D296" s="143" t="s">
        <v>12</v>
      </c>
      <c r="E296" s="349" t="s">
        <v>13</v>
      </c>
      <c r="F296" s="143" t="s">
        <v>12</v>
      </c>
      <c r="G296" s="349" t="s">
        <v>119</v>
      </c>
      <c r="H296" s="143" t="s">
        <v>12</v>
      </c>
      <c r="I296" s="349" t="s">
        <v>14</v>
      </c>
      <c r="J296" s="143" t="s">
        <v>12</v>
      </c>
      <c r="K296" s="349" t="s">
        <v>14</v>
      </c>
      <c r="L296" s="143" t="s">
        <v>12</v>
      </c>
      <c r="M296" s="349" t="s">
        <v>14</v>
      </c>
      <c r="N296" s="143" t="s">
        <v>12</v>
      </c>
      <c r="O296" s="349" t="s">
        <v>14</v>
      </c>
      <c r="P296" s="46"/>
    </row>
    <row r="297" spans="1:16" ht="15.75" thickBot="1" x14ac:dyDescent="0.3">
      <c r="A297" s="349"/>
      <c r="B297" s="349"/>
      <c r="C297" s="349"/>
      <c r="D297" s="143" t="s">
        <v>15</v>
      </c>
      <c r="E297" s="349"/>
      <c r="F297" s="143" t="s">
        <v>15</v>
      </c>
      <c r="G297" s="349"/>
      <c r="H297" s="143" t="s">
        <v>15</v>
      </c>
      <c r="I297" s="349"/>
      <c r="J297" s="143" t="s">
        <v>15</v>
      </c>
      <c r="K297" s="349"/>
      <c r="L297" s="143" t="s">
        <v>15</v>
      </c>
      <c r="M297" s="349"/>
      <c r="N297" s="143" t="s">
        <v>15</v>
      </c>
      <c r="O297" s="349"/>
      <c r="P297" s="46"/>
    </row>
    <row r="298" spans="1:16" x14ac:dyDescent="0.25">
      <c r="A298" s="155"/>
      <c r="B298" s="155"/>
      <c r="C298" s="155"/>
      <c r="D298" s="155"/>
      <c r="E298" s="155"/>
      <c r="F298" s="155"/>
      <c r="G298" s="155"/>
      <c r="H298" s="155"/>
      <c r="I298" s="155"/>
      <c r="J298" s="155"/>
      <c r="K298" s="155"/>
      <c r="L298" s="155"/>
      <c r="M298" s="155"/>
      <c r="N298" s="155"/>
      <c r="O298" s="155"/>
      <c r="P298" s="46"/>
    </row>
    <row r="299" spans="1:16" x14ac:dyDescent="0.25">
      <c r="A299" s="238" t="s">
        <v>185</v>
      </c>
      <c r="B299" s="239"/>
      <c r="C299" s="239"/>
      <c r="D299" s="239"/>
      <c r="E299" s="239"/>
      <c r="F299" s="239"/>
      <c r="G299" s="239"/>
      <c r="H299" s="239"/>
      <c r="I299" s="239"/>
      <c r="J299" s="239"/>
      <c r="K299" s="239"/>
      <c r="L299" s="239"/>
      <c r="M299" s="239"/>
      <c r="N299" s="239"/>
      <c r="O299" s="239"/>
      <c r="P299" s="46"/>
    </row>
    <row r="300" spans="1:16" x14ac:dyDescent="0.25">
      <c r="A300" s="93" t="s">
        <v>324</v>
      </c>
      <c r="B300" s="94" t="s">
        <v>16</v>
      </c>
      <c r="C300" s="240" t="str">
        <f ca="1">IFERROR('transfer 3'!T17,"")</f>
        <v/>
      </c>
      <c r="D300" s="94">
        <v>3.4129999999999998</v>
      </c>
      <c r="E300" s="94" t="str">
        <f ca="1">IFERROR(D300*$C300,"")</f>
        <v/>
      </c>
      <c r="F300" s="92"/>
      <c r="G300" s="92"/>
      <c r="H300" s="92"/>
      <c r="I300" s="92"/>
      <c r="J300" s="92"/>
      <c r="K300" s="92"/>
      <c r="L300" s="92"/>
      <c r="M300" s="92"/>
      <c r="N300" s="92"/>
      <c r="O300" s="92"/>
      <c r="P300" s="46"/>
    </row>
    <row r="301" spans="1:16" x14ac:dyDescent="0.25">
      <c r="A301" s="156" t="s">
        <v>100</v>
      </c>
      <c r="B301" s="94"/>
      <c r="C301" s="94"/>
      <c r="D301" s="94"/>
      <c r="E301" s="94"/>
      <c r="F301" s="94"/>
      <c r="G301" s="94"/>
      <c r="H301" s="94"/>
      <c r="I301" s="94"/>
      <c r="J301" s="94"/>
      <c r="K301" s="94"/>
      <c r="L301" s="167"/>
      <c r="M301" s="94"/>
      <c r="N301" s="94"/>
      <c r="O301" s="94"/>
      <c r="P301" s="46"/>
    </row>
    <row r="302" spans="1:16" x14ac:dyDescent="0.25">
      <c r="A302" s="93" t="s">
        <v>99</v>
      </c>
      <c r="B302" s="94" t="s">
        <v>16</v>
      </c>
      <c r="C302" s="240" t="str">
        <f ca="1">IFERROR('transfer 3'!T43,"")</f>
        <v/>
      </c>
      <c r="D302" s="94">
        <v>6.9290000000000003</v>
      </c>
      <c r="E302" s="94" t="str">
        <f t="shared" ref="E302" ca="1" si="77">IFERROR(D302*$C302,"")</f>
        <v/>
      </c>
      <c r="F302" s="94" t="str">
        <f ca="1">IFERROR('Grid Electricity Conversions'!F17,"")</f>
        <v/>
      </c>
      <c r="G302" s="94" t="str">
        <f t="shared" ref="G302" ca="1" si="78">IFERROR(F302*$C302,"")</f>
        <v/>
      </c>
      <c r="H302" s="94" t="str">
        <f ca="1">IFERROR('Grid Electricity Conversions'!H17,"")</f>
        <v/>
      </c>
      <c r="I302" s="94" t="str">
        <f t="shared" ref="I302" ca="1" si="79">IFERROR(H302*$C302,"")</f>
        <v/>
      </c>
      <c r="J302" s="94" t="str">
        <f ca="1">IFERROR('Grid Electricity Conversions'!J17,"")</f>
        <v/>
      </c>
      <c r="K302" s="94" t="str">
        <f t="shared" ref="K302" ca="1" si="80">IFERROR(J302*$C302,"")</f>
        <v/>
      </c>
      <c r="L302" s="94" t="str">
        <f ca="1">IFERROR('Grid Electricity Conversions'!L17,"")</f>
        <v/>
      </c>
      <c r="M302" s="94" t="str">
        <f t="shared" ref="M302" ca="1" si="81">IFERROR(L302*$C302,"")</f>
        <v/>
      </c>
      <c r="N302" s="94" t="str">
        <f ca="1">IFERROR('Grid Electricity Conversions'!N17,"")</f>
        <v/>
      </c>
      <c r="O302" s="94" t="str">
        <f t="shared" ref="O302" ca="1" si="82">IFERROR(N302*$C302,"")</f>
        <v/>
      </c>
      <c r="P302" s="46"/>
    </row>
    <row r="303" spans="1:16" x14ac:dyDescent="0.25">
      <c r="A303" s="157" t="s">
        <v>51</v>
      </c>
      <c r="B303" s="5"/>
      <c r="C303" s="5"/>
      <c r="D303" s="5"/>
      <c r="E303" s="5"/>
      <c r="F303" s="5"/>
      <c r="G303" s="5"/>
      <c r="H303" s="5"/>
      <c r="I303" s="5"/>
      <c r="J303" s="5"/>
      <c r="K303" s="5"/>
      <c r="L303" s="5"/>
      <c r="M303" s="5"/>
      <c r="N303" s="5"/>
      <c r="O303" s="5"/>
      <c r="P303" s="46"/>
    </row>
    <row r="304" spans="1:16" x14ac:dyDescent="0.25">
      <c r="A304" s="158" t="s">
        <v>52</v>
      </c>
      <c r="B304" s="5" t="s">
        <v>16</v>
      </c>
      <c r="C304" s="240" t="str">
        <f ca="1">IFERROR('transfer 3'!T180,"")</f>
        <v/>
      </c>
      <c r="D304" s="13">
        <f>'Default Conversions'!D93</f>
        <v>3.053799999999999</v>
      </c>
      <c r="E304" s="94" t="str">
        <f t="shared" ref="E304:E308" ca="1" si="83">IFERROR(D304*$C304,"")</f>
        <v/>
      </c>
      <c r="F304" s="13">
        <f>'Default Conversions'!F93</f>
        <v>180</v>
      </c>
      <c r="G304" s="94" t="str">
        <f t="shared" ref="G304:G308" ca="1" si="84">IFERROR(F304*$C304,"")</f>
        <v/>
      </c>
      <c r="H304" s="13">
        <f>'Default Conversions'!H93</f>
        <v>0.76999999999999991</v>
      </c>
      <c r="I304" s="94" t="str">
        <f t="shared" ref="I304:I308" ca="1" si="85">IFERROR(H304*$C304,"")</f>
        <v/>
      </c>
      <c r="J304" s="13">
        <f>'Default Conversions'!J93</f>
        <v>0.15</v>
      </c>
      <c r="K304" s="94" t="str">
        <f t="shared" ref="K304:K308" ca="1" si="86">IFERROR(J304*$C304,"")</f>
        <v/>
      </c>
      <c r="L304" s="13">
        <f>'Default Conversions'!L93</f>
        <v>1.8000000000000002E-2</v>
      </c>
      <c r="M304" s="94" t="str">
        <f t="shared" ref="M304:M308" ca="1" si="87">IFERROR(L304*$C304,"")</f>
        <v/>
      </c>
      <c r="N304" s="13" t="str">
        <f>'Default Conversions'!N93</f>
        <v>NP</v>
      </c>
      <c r="O304" s="94" t="str">
        <f t="shared" ref="O304:O308" ca="1" si="88">IFERROR(N304*$C304,"")</f>
        <v/>
      </c>
      <c r="P304" s="46"/>
    </row>
    <row r="305" spans="1:16" x14ac:dyDescent="0.25">
      <c r="A305" s="158" t="s">
        <v>53</v>
      </c>
      <c r="B305" s="5" t="s">
        <v>16</v>
      </c>
      <c r="C305" s="240" t="str">
        <f ca="1">IFERROR('transfer 3'!T181,"")</f>
        <v/>
      </c>
      <c r="D305" s="13">
        <f>'Default Conversions'!D94</f>
        <v>1.6317999999999993</v>
      </c>
      <c r="E305" s="94" t="str">
        <f t="shared" ca="1" si="83"/>
        <v/>
      </c>
      <c r="F305" s="13">
        <f>'Default Conversions'!F94</f>
        <v>270</v>
      </c>
      <c r="G305" s="94" t="str">
        <f t="shared" ca="1" si="84"/>
        <v/>
      </c>
      <c r="H305" s="13">
        <f>'Default Conversions'!H94</f>
        <v>0.18000000000000002</v>
      </c>
      <c r="I305" s="94" t="str">
        <f t="shared" ca="1" si="85"/>
        <v/>
      </c>
      <c r="J305" s="13">
        <f>'Default Conversions'!J94</f>
        <v>13</v>
      </c>
      <c r="K305" s="94" t="str">
        <f t="shared" ca="1" si="86"/>
        <v/>
      </c>
      <c r="L305" s="13">
        <f>'Default Conversions'!L94</f>
        <v>7.0999999999999995E-3</v>
      </c>
      <c r="M305" s="94" t="str">
        <f t="shared" ca="1" si="87"/>
        <v/>
      </c>
      <c r="N305" s="13" t="str">
        <f>'Default Conversions'!N94</f>
        <v>NP</v>
      </c>
      <c r="O305" s="94" t="str">
        <f t="shared" ca="1" si="88"/>
        <v/>
      </c>
      <c r="P305" s="46"/>
    </row>
    <row r="306" spans="1:16" x14ac:dyDescent="0.25">
      <c r="A306" s="158" t="s">
        <v>54</v>
      </c>
      <c r="B306" s="5" t="s">
        <v>16</v>
      </c>
      <c r="C306" s="240" t="str">
        <f ca="1">IFERROR('transfer 3'!T182,"")</f>
        <v/>
      </c>
      <c r="D306" s="13">
        <f>'Default Conversions'!D95</f>
        <v>0.155472</v>
      </c>
      <c r="E306" s="94" t="str">
        <f t="shared" ca="1" si="83"/>
        <v/>
      </c>
      <c r="F306" s="13">
        <f>'Default Conversions'!F95</f>
        <v>25</v>
      </c>
      <c r="G306" s="94" t="str">
        <f t="shared" ca="1" si="84"/>
        <v/>
      </c>
      <c r="H306" s="13">
        <f>'Default Conversions'!H95</f>
        <v>0.15</v>
      </c>
      <c r="I306" s="94" t="str">
        <f t="shared" ca="1" si="85"/>
        <v/>
      </c>
      <c r="J306" s="13">
        <f>'Default Conversions'!J95</f>
        <v>0.5</v>
      </c>
      <c r="K306" s="94" t="str">
        <f t="shared" ca="1" si="86"/>
        <v/>
      </c>
      <c r="L306" s="13">
        <f>'Default Conversions'!L95</f>
        <v>1.5E-3</v>
      </c>
      <c r="M306" s="94" t="str">
        <f t="shared" ca="1" si="87"/>
        <v/>
      </c>
      <c r="N306" s="13" t="str">
        <f>'Default Conversions'!N95</f>
        <v>NP</v>
      </c>
      <c r="O306" s="94" t="str">
        <f t="shared" ca="1" si="88"/>
        <v/>
      </c>
      <c r="P306" s="46"/>
    </row>
    <row r="307" spans="1:16" x14ac:dyDescent="0.25">
      <c r="A307" s="158" t="s">
        <v>55</v>
      </c>
      <c r="B307" s="5" t="s">
        <v>16</v>
      </c>
      <c r="C307" s="240" t="str">
        <f ca="1">IFERROR('transfer 3'!T183,"")</f>
        <v/>
      </c>
      <c r="D307" s="13">
        <f>'Default Conversions'!D96</f>
        <v>2.2954000000000012</v>
      </c>
      <c r="E307" s="94" t="str">
        <f t="shared" ca="1" si="83"/>
        <v/>
      </c>
      <c r="F307" s="13">
        <f>'Default Conversions'!F96</f>
        <v>270</v>
      </c>
      <c r="G307" s="94" t="str">
        <f t="shared" ca="1" si="84"/>
        <v/>
      </c>
      <c r="H307" s="13">
        <f>'Default Conversions'!H96</f>
        <v>1.7</v>
      </c>
      <c r="I307" s="94" t="str">
        <f t="shared" ca="1" si="85"/>
        <v/>
      </c>
      <c r="J307" s="13">
        <f>'Default Conversions'!J96</f>
        <v>6.8999999999999992E-2</v>
      </c>
      <c r="K307" s="94" t="str">
        <f t="shared" ca="1" si="86"/>
        <v/>
      </c>
      <c r="L307" s="13">
        <f>'Default Conversions'!L96</f>
        <v>4.1999999999999996E-2</v>
      </c>
      <c r="M307" s="94" t="str">
        <f t="shared" ca="1" si="87"/>
        <v/>
      </c>
      <c r="N307" s="13" t="str">
        <f>'Default Conversions'!N96</f>
        <v>NP</v>
      </c>
      <c r="O307" s="94" t="str">
        <f t="shared" ca="1" si="88"/>
        <v/>
      </c>
      <c r="P307" s="46"/>
    </row>
    <row r="308" spans="1:16" x14ac:dyDescent="0.25">
      <c r="A308" s="158" t="s">
        <v>112</v>
      </c>
      <c r="B308" s="5" t="s">
        <v>16</v>
      </c>
      <c r="C308" s="240" t="str">
        <f ca="1">IFERROR('transfer 3'!T184,"")</f>
        <v/>
      </c>
      <c r="D308" s="13" t="str">
        <f ca="1">IFERROR('Transfer 2'!D27,"")</f>
        <v/>
      </c>
      <c r="E308" s="94" t="str">
        <f t="shared" ca="1" si="83"/>
        <v/>
      </c>
      <c r="F308" s="13" t="str">
        <f ca="1">IFERROR('Transfer 2'!F27,"")</f>
        <v/>
      </c>
      <c r="G308" s="94" t="str">
        <f t="shared" ca="1" si="84"/>
        <v/>
      </c>
      <c r="H308" s="13" t="str">
        <f ca="1">IFERROR('Transfer 2'!H27,"")</f>
        <v/>
      </c>
      <c r="I308" s="94" t="str">
        <f t="shared" ca="1" si="85"/>
        <v/>
      </c>
      <c r="J308" s="13" t="str">
        <f ca="1">IFERROR('Transfer 2'!J27,"")</f>
        <v/>
      </c>
      <c r="K308" s="94" t="str">
        <f t="shared" ca="1" si="86"/>
        <v/>
      </c>
      <c r="L308" s="13" t="str">
        <f ca="1">IFERROR('Transfer 2'!L27,"")</f>
        <v/>
      </c>
      <c r="M308" s="94" t="str">
        <f t="shared" ca="1" si="87"/>
        <v/>
      </c>
      <c r="N308" s="13" t="str">
        <f ca="1">IFERROR('Transfer 2'!N27,"")</f>
        <v/>
      </c>
      <c r="O308" s="94" t="str">
        <f t="shared" ca="1" si="88"/>
        <v/>
      </c>
      <c r="P308" s="46"/>
    </row>
    <row r="309" spans="1:16" x14ac:dyDescent="0.25">
      <c r="A309" s="157" t="s">
        <v>56</v>
      </c>
      <c r="B309" s="5"/>
      <c r="C309" s="5"/>
      <c r="D309" s="5"/>
      <c r="E309" s="5"/>
      <c r="F309" s="5"/>
      <c r="G309" s="5"/>
      <c r="H309" s="5"/>
      <c r="I309" s="5"/>
      <c r="J309" s="5"/>
      <c r="K309" s="5"/>
      <c r="L309" s="5"/>
      <c r="M309" s="5"/>
      <c r="N309" s="5"/>
      <c r="O309" s="5"/>
      <c r="P309" s="46"/>
    </row>
    <row r="310" spans="1:16" x14ac:dyDescent="0.25">
      <c r="A310" s="158" t="s">
        <v>113</v>
      </c>
      <c r="B310" s="5" t="s">
        <v>16</v>
      </c>
      <c r="C310" s="240" t="str">
        <f ca="1">IFERROR('transfer 3'!T187,"")</f>
        <v/>
      </c>
      <c r="D310" s="5">
        <f>0.1*(D69+D11)</f>
        <v>1.0342</v>
      </c>
      <c r="E310" s="94" t="str">
        <f ca="1">IFERROR(D310*$C310,"")</f>
        <v/>
      </c>
      <c r="F310" s="5" t="str">
        <f ca="1">IFERROR(0.1*F302,"")</f>
        <v/>
      </c>
      <c r="G310" s="94" t="str">
        <f ca="1">IFERROR(F310*$C310,"")</f>
        <v/>
      </c>
      <c r="H310" s="5" t="str">
        <f ca="1">IFERROR(0.1*H302,"")</f>
        <v/>
      </c>
      <c r="I310" s="94" t="str">
        <f ca="1">IFERROR(H310*$C310,"")</f>
        <v/>
      </c>
      <c r="J310" s="5" t="str">
        <f ca="1">IFERROR(0.1*J302,"")</f>
        <v/>
      </c>
      <c r="K310" s="94" t="str">
        <f ca="1">IFERROR(J310*$C310,"")</f>
        <v/>
      </c>
      <c r="L310" s="5" t="str">
        <f ca="1">IFERROR(0.1*L302,"")</f>
        <v/>
      </c>
      <c r="M310" s="94" t="str">
        <f ca="1">IFERROR(L310*$C310,"")</f>
        <v/>
      </c>
      <c r="N310" s="5" t="str">
        <f ca="1">IFERROR(0.1*N302,"")</f>
        <v/>
      </c>
      <c r="O310" s="94" t="str">
        <f ca="1">IFERROR(N310*$C310,"")</f>
        <v/>
      </c>
      <c r="P310" s="46"/>
    </row>
    <row r="311" spans="1:16" x14ac:dyDescent="0.25">
      <c r="A311" s="237" t="s">
        <v>185</v>
      </c>
      <c r="B311" s="161"/>
      <c r="C311" s="163"/>
      <c r="D311" s="162"/>
      <c r="E311" s="163">
        <f ca="1">SUM(E300,E302,E304:E308,E310)</f>
        <v>0</v>
      </c>
      <c r="F311" s="164"/>
      <c r="G311" s="163">
        <f ca="1">SUM(G302,G304:G308,G310)</f>
        <v>0</v>
      </c>
      <c r="H311" s="164"/>
      <c r="I311" s="163">
        <f ca="1">SUM(I302,I304:I308,I310)</f>
        <v>0</v>
      </c>
      <c r="J311" s="164"/>
      <c r="K311" s="163">
        <f ca="1">SUM(K302,K304:K308,K310)</f>
        <v>0</v>
      </c>
      <c r="L311" s="164"/>
      <c r="M311" s="163">
        <f ca="1">SUM(M302,M304:M308,M310)</f>
        <v>0</v>
      </c>
      <c r="N311" s="164"/>
      <c r="O311" s="163">
        <f ca="1">SUM(O302,O304:O308,O310)</f>
        <v>0</v>
      </c>
      <c r="P311" s="46"/>
    </row>
    <row r="312" spans="1:16" x14ac:dyDescent="0.25">
      <c r="A312" s="158"/>
      <c r="B312" s="5"/>
      <c r="C312" s="5"/>
      <c r="D312" s="8"/>
      <c r="E312" s="159"/>
      <c r="F312" s="160"/>
      <c r="G312" s="159"/>
      <c r="H312" s="160"/>
      <c r="I312" s="159"/>
      <c r="J312" s="160"/>
      <c r="K312" s="159"/>
      <c r="L312" s="160"/>
      <c r="M312" s="159"/>
      <c r="N312" s="160"/>
      <c r="O312" s="159"/>
      <c r="P312" s="46"/>
    </row>
    <row r="313" spans="1:16" x14ac:dyDescent="0.25">
      <c r="A313" s="214" t="s">
        <v>126</v>
      </c>
      <c r="B313" s="161"/>
      <c r="C313" s="161"/>
      <c r="D313" s="162"/>
      <c r="E313" s="163"/>
      <c r="F313" s="164"/>
      <c r="G313" s="163"/>
      <c r="H313" s="164"/>
      <c r="I313" s="163"/>
      <c r="J313" s="164"/>
      <c r="K313" s="163"/>
      <c r="L313" s="164"/>
      <c r="M313" s="163"/>
      <c r="N313" s="164"/>
      <c r="O313" s="163"/>
      <c r="P313" s="46"/>
    </row>
    <row r="314" spans="1:16" x14ac:dyDescent="0.25">
      <c r="A314" s="165" t="s">
        <v>127</v>
      </c>
      <c r="B314" s="5"/>
      <c r="C314" s="5"/>
      <c r="D314" s="5"/>
      <c r="E314" s="5"/>
      <c r="F314" s="5"/>
      <c r="G314" s="5"/>
      <c r="H314" s="5"/>
      <c r="I314" s="5"/>
      <c r="J314" s="5"/>
      <c r="K314" s="5"/>
      <c r="L314" s="5"/>
      <c r="M314" s="5"/>
      <c r="N314" s="5"/>
      <c r="O314" s="5"/>
      <c r="P314" s="46"/>
    </row>
    <row r="315" spans="1:16" x14ac:dyDescent="0.25">
      <c r="A315" s="93" t="s">
        <v>301</v>
      </c>
      <c r="B315" s="94" t="s">
        <v>17</v>
      </c>
      <c r="C315" s="240" t="str">
        <f t="shared" ref="C315:D317" ca="1" si="89">IFERROR(C25,"")</f>
        <v/>
      </c>
      <c r="D315" s="94">
        <f t="shared" si="89"/>
        <v>0.124</v>
      </c>
      <c r="E315" s="94" t="str">
        <f t="shared" ref="E315:E321" ca="1" si="90">IFERROR(D315*$C315,"")</f>
        <v/>
      </c>
      <c r="F315" s="94" t="str">
        <f ca="1">IFERROR(F25,"")</f>
        <v/>
      </c>
      <c r="G315" s="94" t="str">
        <f t="shared" ref="G315:G321" ca="1" si="91">IFERROR(F315*$C315,"")</f>
        <v/>
      </c>
      <c r="H315" s="94" t="str">
        <f ca="1">IFERROR(H25,"")</f>
        <v/>
      </c>
      <c r="I315" s="94" t="str">
        <f t="shared" ref="I315:I321" ca="1" si="92">IFERROR(H315*$C315,"")</f>
        <v/>
      </c>
      <c r="J315" s="94" t="str">
        <f ca="1">IFERROR(J25,"")</f>
        <v/>
      </c>
      <c r="K315" s="94" t="str">
        <f t="shared" ref="K315:K321" ca="1" si="93">IFERROR(J315*$C315,"")</f>
        <v/>
      </c>
      <c r="L315" s="94" t="str">
        <f ca="1">IFERROR(L25,"")</f>
        <v/>
      </c>
      <c r="M315" s="94" t="str">
        <f t="shared" ref="M315:M321" ca="1" si="94">IFERROR(L315*$C315,"")</f>
        <v/>
      </c>
      <c r="N315" s="94" t="str">
        <f ca="1">IFERROR(N25,"")</f>
        <v/>
      </c>
      <c r="O315" s="94" t="str">
        <f t="shared" ref="O315:O321" ca="1" si="95">IFERROR(N315*$C315,"")</f>
        <v/>
      </c>
      <c r="P315" s="46"/>
    </row>
    <row r="316" spans="1:16" x14ac:dyDescent="0.25">
      <c r="A316" s="93" t="s">
        <v>302</v>
      </c>
      <c r="B316" s="94" t="s">
        <v>17</v>
      </c>
      <c r="C316" s="240" t="str">
        <f t="shared" ca="1" si="89"/>
        <v/>
      </c>
      <c r="D316" s="94">
        <f t="shared" si="89"/>
        <v>0.124</v>
      </c>
      <c r="E316" s="94" t="str">
        <f t="shared" ca="1" si="90"/>
        <v/>
      </c>
      <c r="F316" s="94">
        <f>IFERROR(F26,"")</f>
        <v>17.48</v>
      </c>
      <c r="G316" s="94" t="str">
        <f t="shared" ca="1" si="91"/>
        <v/>
      </c>
      <c r="H316" s="94">
        <f>IFERROR(H26,"")</f>
        <v>3.6999999999999998E-2</v>
      </c>
      <c r="I316" s="94" t="str">
        <f t="shared" ca="1" si="92"/>
        <v/>
      </c>
      <c r="J316" s="94">
        <f>IFERROR(J26,"")</f>
        <v>2.5000000000000001E-4</v>
      </c>
      <c r="K316" s="94" t="str">
        <f t="shared" ca="1" si="93"/>
        <v/>
      </c>
      <c r="L316" s="94">
        <f>IFERROR(L26,"")</f>
        <v>0.16500000000000001</v>
      </c>
      <c r="M316" s="94" t="str">
        <f t="shared" ca="1" si="94"/>
        <v/>
      </c>
      <c r="N316" s="94">
        <f>IFERROR(N26,"")</f>
        <v>8.0000000000000007E-5</v>
      </c>
      <c r="O316" s="94" t="str">
        <f t="shared" ca="1" si="95"/>
        <v/>
      </c>
      <c r="P316" s="46"/>
    </row>
    <row r="317" spans="1:16" x14ac:dyDescent="0.25">
      <c r="A317" s="93" t="s">
        <v>303</v>
      </c>
      <c r="B317" s="94" t="s">
        <v>17</v>
      </c>
      <c r="C317" s="240" t="str">
        <f t="shared" ca="1" si="89"/>
        <v/>
      </c>
      <c r="D317" s="94">
        <f t="shared" si="89"/>
        <v>0.124</v>
      </c>
      <c r="E317" s="94" t="str">
        <f t="shared" ca="1" si="90"/>
        <v/>
      </c>
      <c r="F317" s="94">
        <f>IFERROR(F27,"")</f>
        <v>19.93</v>
      </c>
      <c r="G317" s="94" t="str">
        <f t="shared" ca="1" si="91"/>
        <v/>
      </c>
      <c r="H317" s="94">
        <f>IFERROR(H27,"")</f>
        <v>3.2000000000000001E-2</v>
      </c>
      <c r="I317" s="94" t="str">
        <f t="shared" ca="1" si="92"/>
        <v/>
      </c>
      <c r="J317" s="94">
        <f>IFERROR(J27,"")</f>
        <v>2.9E-4</v>
      </c>
      <c r="K317" s="94" t="str">
        <f t="shared" ca="1" si="93"/>
        <v/>
      </c>
      <c r="L317" s="94">
        <f>IFERROR(L27,"")</f>
        <v>2E-3</v>
      </c>
      <c r="M317" s="94" t="str">
        <f t="shared" ca="1" si="94"/>
        <v/>
      </c>
      <c r="N317" s="94">
        <f>IFERROR(N27,"")</f>
        <v>9.0000000000000006E-5</v>
      </c>
      <c r="O317" s="94" t="str">
        <f t="shared" ca="1" si="95"/>
        <v/>
      </c>
      <c r="P317" s="46"/>
    </row>
    <row r="318" spans="1:16" x14ac:dyDescent="0.25">
      <c r="A318" s="93" t="s">
        <v>109</v>
      </c>
      <c r="B318" s="94" t="s">
        <v>17</v>
      </c>
      <c r="C318" s="240" t="str">
        <f t="shared" ref="C318:D321" ca="1" si="96">IFERROR(C98,"")</f>
        <v/>
      </c>
      <c r="D318" s="94">
        <f t="shared" si="96"/>
        <v>0.124</v>
      </c>
      <c r="E318" s="94" t="str">
        <f t="shared" ca="1" si="90"/>
        <v/>
      </c>
      <c r="F318" s="94">
        <f>IFERROR(F98,"")</f>
        <v>19.600000000000001</v>
      </c>
      <c r="G318" s="94" t="str">
        <f t="shared" ca="1" si="91"/>
        <v/>
      </c>
      <c r="H318" s="94">
        <f>IFERROR(H98,"")</f>
        <v>0.11</v>
      </c>
      <c r="I318" s="94" t="str">
        <f t="shared" ca="1" si="92"/>
        <v/>
      </c>
      <c r="J318" s="94">
        <f>IFERROR(J98,"")</f>
        <v>4.4999999999999997E-3</v>
      </c>
      <c r="K318" s="94" t="str">
        <f t="shared" ca="1" si="93"/>
        <v/>
      </c>
      <c r="L318" s="94">
        <f>IFERROR(L98,"")</f>
        <v>5.4000000000000001E-4</v>
      </c>
      <c r="M318" s="94" t="str">
        <f t="shared" ca="1" si="94"/>
        <v/>
      </c>
      <c r="N318" s="94" t="str">
        <f ca="1">IFERROR(N98,"")</f>
        <v/>
      </c>
      <c r="O318" s="94" t="str">
        <f t="shared" ca="1" si="95"/>
        <v/>
      </c>
      <c r="P318" s="46"/>
    </row>
    <row r="319" spans="1:16" x14ac:dyDescent="0.25">
      <c r="A319" s="93" t="s">
        <v>312</v>
      </c>
      <c r="B319" s="94" t="s">
        <v>17</v>
      </c>
      <c r="C319" s="240" t="str">
        <f t="shared" ca="1" si="96"/>
        <v/>
      </c>
      <c r="D319" s="94">
        <f t="shared" si="96"/>
        <v>0.124</v>
      </c>
      <c r="E319" s="94" t="str">
        <f t="shared" ca="1" si="90"/>
        <v/>
      </c>
      <c r="F319" s="94">
        <f>IFERROR(F99,"")</f>
        <v>19.77</v>
      </c>
      <c r="G319" s="94" t="str">
        <f t="shared" ca="1" si="91"/>
        <v/>
      </c>
      <c r="H319" s="94">
        <f>IFERROR(H99,"")</f>
        <v>2.7E-2</v>
      </c>
      <c r="I319" s="94" t="str">
        <f t="shared" ca="1" si="92"/>
        <v/>
      </c>
      <c r="J319" s="94">
        <f>IFERROR(J99,"")</f>
        <v>3.6000000000000002E-4</v>
      </c>
      <c r="K319" s="94" t="str">
        <f t="shared" ca="1" si="93"/>
        <v/>
      </c>
      <c r="L319" s="94">
        <f>IFERROR(L99,"")</f>
        <v>3.0000000000000001E-3</v>
      </c>
      <c r="M319" s="94" t="str">
        <f t="shared" ca="1" si="94"/>
        <v/>
      </c>
      <c r="N319" s="94">
        <f>IFERROR(N99,"")</f>
        <v>6.7000000000000002E-3</v>
      </c>
      <c r="O319" s="94" t="str">
        <f t="shared" ca="1" si="95"/>
        <v/>
      </c>
      <c r="P319" s="46"/>
    </row>
    <row r="320" spans="1:16" x14ac:dyDescent="0.25">
      <c r="A320" s="93" t="s">
        <v>313</v>
      </c>
      <c r="B320" s="94" t="s">
        <v>17</v>
      </c>
      <c r="C320" s="240" t="str">
        <f t="shared" ca="1" si="96"/>
        <v/>
      </c>
      <c r="D320" s="94">
        <f t="shared" si="96"/>
        <v>0.124</v>
      </c>
      <c r="E320" s="94" t="str">
        <f t="shared" ca="1" si="90"/>
        <v/>
      </c>
      <c r="F320" s="94">
        <f>IFERROR(F100,"")</f>
        <v>19.79</v>
      </c>
      <c r="G320" s="94" t="str">
        <f t="shared" ca="1" si="91"/>
        <v/>
      </c>
      <c r="H320" s="94">
        <f>IFERROR(H100,"")</f>
        <v>3.5000000000000003E-2</v>
      </c>
      <c r="I320" s="94" t="str">
        <f t="shared" ca="1" si="92"/>
        <v/>
      </c>
      <c r="J320" s="94">
        <f>IFERROR(J100,"")</f>
        <v>3.6000000000000002E-4</v>
      </c>
      <c r="K320" s="94" t="str">
        <f t="shared" ca="1" si="93"/>
        <v/>
      </c>
      <c r="L320" s="94">
        <f>IFERROR(L100,"")</f>
        <v>3.0000000000000001E-3</v>
      </c>
      <c r="M320" s="94" t="str">
        <f t="shared" ca="1" si="94"/>
        <v/>
      </c>
      <c r="N320" s="94">
        <f>IFERROR(N100,"")</f>
        <v>6.6100000000000004E-3</v>
      </c>
      <c r="O320" s="94" t="str">
        <f t="shared" ca="1" si="95"/>
        <v/>
      </c>
      <c r="P320" s="46"/>
    </row>
    <row r="321" spans="1:16" x14ac:dyDescent="0.25">
      <c r="A321" s="93" t="s">
        <v>314</v>
      </c>
      <c r="B321" s="94" t="s">
        <v>17</v>
      </c>
      <c r="C321" s="240" t="str">
        <f t="shared" ca="1" si="96"/>
        <v/>
      </c>
      <c r="D321" s="94">
        <f t="shared" si="96"/>
        <v>0.124</v>
      </c>
      <c r="E321" s="94" t="str">
        <f t="shared" ca="1" si="90"/>
        <v/>
      </c>
      <c r="F321" s="94" t="str">
        <f ca="1">IFERROR(F101,"")</f>
        <v/>
      </c>
      <c r="G321" s="94" t="str">
        <f t="shared" ca="1" si="91"/>
        <v/>
      </c>
      <c r="H321" s="94" t="str">
        <f ca="1">IFERROR(H101,"")</f>
        <v/>
      </c>
      <c r="I321" s="94" t="str">
        <f t="shared" ca="1" si="92"/>
        <v/>
      </c>
      <c r="J321" s="94" t="str">
        <f ca="1">IFERROR(J101,"")</f>
        <v/>
      </c>
      <c r="K321" s="94" t="str">
        <f t="shared" ca="1" si="93"/>
        <v/>
      </c>
      <c r="L321" s="94" t="str">
        <f ca="1">IFERROR(L101,"")</f>
        <v/>
      </c>
      <c r="M321" s="94" t="str">
        <f t="shared" ca="1" si="94"/>
        <v/>
      </c>
      <c r="N321" s="94" t="str">
        <f ca="1">IFERROR(N101,"")</f>
        <v/>
      </c>
      <c r="O321" s="94" t="str">
        <f t="shared" ca="1" si="95"/>
        <v/>
      </c>
      <c r="P321" s="46"/>
    </row>
    <row r="322" spans="1:16" x14ac:dyDescent="0.25">
      <c r="A322" s="93" t="s">
        <v>106</v>
      </c>
      <c r="B322" s="94" t="s">
        <v>17</v>
      </c>
      <c r="C322" s="240" t="str">
        <f ca="1">IFERROR(C195,"")</f>
        <v/>
      </c>
      <c r="D322" s="94">
        <f>IFERROR(D195,"")</f>
        <v>3.3000000000000002E-2</v>
      </c>
      <c r="E322" s="94" t="str">
        <f ca="1">IFERROR(D322*$C322,"")</f>
        <v/>
      </c>
      <c r="F322" s="94">
        <f>IFERROR(F195,"")</f>
        <v>2.8</v>
      </c>
      <c r="G322" s="94" t="str">
        <f ca="1">IFERROR(F322*$C322,"")</f>
        <v/>
      </c>
      <c r="H322" s="94">
        <f>IFERROR(H195,"")</f>
        <v>4.5999999999999999E-3</v>
      </c>
      <c r="I322" s="94" t="str">
        <f ca="1">IFERROR(H322*$C322,"")</f>
        <v/>
      </c>
      <c r="J322" s="94">
        <f>IFERROR(J195,"")</f>
        <v>5.0000000000000001E-3</v>
      </c>
      <c r="K322" s="94" t="str">
        <f ca="1">IFERROR(J322*$C322,"")</f>
        <v/>
      </c>
      <c r="L322" s="94">
        <f>IFERROR(L195,"")</f>
        <v>1.5E-3</v>
      </c>
      <c r="M322" s="94" t="str">
        <f ca="1">IFERROR(L322*$C322,"")</f>
        <v/>
      </c>
      <c r="N322" s="94">
        <f>IFERROR(N195,"")</f>
        <v>1E-3</v>
      </c>
      <c r="O322" s="94" t="str">
        <f ca="1">IFERROR(N322*$C322,"")</f>
        <v/>
      </c>
      <c r="P322" s="46"/>
    </row>
    <row r="323" spans="1:16" x14ac:dyDescent="0.25">
      <c r="A323" s="215" t="s">
        <v>127</v>
      </c>
      <c r="B323" s="161"/>
      <c r="C323" s="166">
        <f ca="1">SUM(C315:C321)</f>
        <v>0</v>
      </c>
      <c r="D323" s="161"/>
      <c r="E323" s="166">
        <f ca="1">SUM(E315:E322)</f>
        <v>0</v>
      </c>
      <c r="F323" s="166"/>
      <c r="G323" s="166">
        <f ca="1">SUM(G315:G322)</f>
        <v>0</v>
      </c>
      <c r="H323" s="166"/>
      <c r="I323" s="166">
        <f ca="1">SUM(I315:I322)</f>
        <v>0</v>
      </c>
      <c r="J323" s="166"/>
      <c r="K323" s="166">
        <f ca="1">SUM(K315:K322)</f>
        <v>0</v>
      </c>
      <c r="L323" s="166"/>
      <c r="M323" s="166">
        <f ca="1">SUM(M315:M322)</f>
        <v>0</v>
      </c>
      <c r="N323" s="166"/>
      <c r="O323" s="166">
        <f ca="1">SUM(O315:O322)</f>
        <v>0</v>
      </c>
      <c r="P323" s="46"/>
    </row>
    <row r="324" spans="1:16" x14ac:dyDescent="0.25">
      <c r="A324" s="7"/>
      <c r="B324" s="7"/>
      <c r="C324" s="7"/>
      <c r="D324" s="7"/>
      <c r="E324" s="7"/>
      <c r="F324" s="7"/>
      <c r="G324" s="7"/>
      <c r="H324" s="7"/>
      <c r="I324" s="7"/>
      <c r="J324" s="7"/>
      <c r="K324" s="7"/>
      <c r="L324" s="7"/>
      <c r="M324" s="7"/>
      <c r="N324" s="7"/>
      <c r="O324" s="7"/>
      <c r="P324" s="46"/>
    </row>
    <row r="325" spans="1:16" x14ac:dyDescent="0.25">
      <c r="A325" s="165" t="s">
        <v>128</v>
      </c>
      <c r="B325" s="7"/>
      <c r="C325" s="7"/>
      <c r="D325" s="7"/>
      <c r="E325" s="7"/>
      <c r="F325" s="7"/>
      <c r="G325" s="7"/>
      <c r="H325" s="7"/>
      <c r="I325" s="7"/>
      <c r="J325" s="7"/>
      <c r="K325" s="7"/>
      <c r="L325" s="7"/>
      <c r="M325" s="7"/>
      <c r="N325" s="7"/>
      <c r="O325" s="7"/>
      <c r="P325" s="46"/>
    </row>
    <row r="326" spans="1:16" x14ac:dyDescent="0.25">
      <c r="A326" s="93" t="s">
        <v>297</v>
      </c>
      <c r="B326" s="94" t="s">
        <v>17</v>
      </c>
      <c r="C326" s="240" t="str">
        <f t="shared" ref="C326:D329" ca="1" si="97">IFERROR(C21,"")</f>
        <v/>
      </c>
      <c r="D326" s="94">
        <f t="shared" si="97"/>
        <v>0.13900000000000001</v>
      </c>
      <c r="E326" s="94" t="str">
        <f t="shared" ref="E326:E333" ca="1" si="98">IFERROR(D326*$C326,"")</f>
        <v/>
      </c>
      <c r="F326" s="94" t="str">
        <f ca="1">IFERROR(F21,"")</f>
        <v/>
      </c>
      <c r="G326" s="94" t="str">
        <f t="shared" ref="G326:G333" ca="1" si="99">IFERROR(F326*$C326,"")</f>
        <v/>
      </c>
      <c r="H326" s="94" t="str">
        <f ca="1">IFERROR(H21,"")</f>
        <v/>
      </c>
      <c r="I326" s="94" t="str">
        <f t="shared" ref="I326:I333" ca="1" si="100">IFERROR(H326*$C326,"")</f>
        <v/>
      </c>
      <c r="J326" s="94" t="str">
        <f ca="1">IFERROR(J21,"")</f>
        <v/>
      </c>
      <c r="K326" s="94" t="str">
        <f t="shared" ref="K326:K333" ca="1" si="101">IFERROR(J326*$C326,"")</f>
        <v/>
      </c>
      <c r="L326" s="94" t="str">
        <f ca="1">IFERROR(L21,"")</f>
        <v/>
      </c>
      <c r="M326" s="94" t="str">
        <f t="shared" ref="M326:M333" ca="1" si="102">IFERROR(L326*$C326,"")</f>
        <v/>
      </c>
      <c r="N326" s="94" t="str">
        <f ca="1">IFERROR(N21,"")</f>
        <v/>
      </c>
      <c r="O326" s="94" t="str">
        <f t="shared" ref="O326:O333" ca="1" si="103">IFERROR(N326*$C326,"")</f>
        <v/>
      </c>
      <c r="P326" s="46"/>
    </row>
    <row r="327" spans="1:16" x14ac:dyDescent="0.25">
      <c r="A327" s="93" t="s">
        <v>298</v>
      </c>
      <c r="B327" s="94" t="s">
        <v>17</v>
      </c>
      <c r="C327" s="240" t="str">
        <f t="shared" ca="1" si="97"/>
        <v/>
      </c>
      <c r="D327" s="94">
        <f t="shared" si="97"/>
        <v>0.13900000000000001</v>
      </c>
      <c r="E327" s="94" t="str">
        <f t="shared" ca="1" si="98"/>
        <v/>
      </c>
      <c r="F327" s="94">
        <f>IFERROR(F22,"")</f>
        <v>22.21</v>
      </c>
      <c r="G327" s="94" t="str">
        <f t="shared" ca="1" si="99"/>
        <v/>
      </c>
      <c r="H327" s="94">
        <f>IFERROR(H22,"")</f>
        <v>0.1565</v>
      </c>
      <c r="I327" s="94" t="str">
        <f t="shared" ca="1" si="100"/>
        <v/>
      </c>
      <c r="J327" s="94">
        <f>IFERROR(J22,"")</f>
        <v>1.45E-4</v>
      </c>
      <c r="K327" s="94" t="str">
        <f t="shared" ca="1" si="101"/>
        <v/>
      </c>
      <c r="L327" s="94">
        <f>IFERROR(L22,"")</f>
        <v>1.4499999999999999E-2</v>
      </c>
      <c r="M327" s="94" t="str">
        <f t="shared" ca="1" si="102"/>
        <v/>
      </c>
      <c r="N327" s="94">
        <f>IFERROR(N22,"")</f>
        <v>4.0000000000000003E-5</v>
      </c>
      <c r="O327" s="94" t="str">
        <f t="shared" ca="1" si="103"/>
        <v/>
      </c>
      <c r="P327" s="46"/>
    </row>
    <row r="328" spans="1:16" x14ac:dyDescent="0.25">
      <c r="A328" s="93" t="s">
        <v>299</v>
      </c>
      <c r="B328" s="94" t="s">
        <v>17</v>
      </c>
      <c r="C328" s="240" t="str">
        <f t="shared" ca="1" si="97"/>
        <v/>
      </c>
      <c r="D328" s="94">
        <f t="shared" si="97"/>
        <v>0.13900000000000001</v>
      </c>
      <c r="E328" s="94" t="str">
        <f t="shared" ca="1" si="98"/>
        <v/>
      </c>
      <c r="F328" s="94">
        <f>IFERROR(F23,"")</f>
        <v>22.24</v>
      </c>
      <c r="G328" s="94" t="str">
        <f t="shared" ca="1" si="99"/>
        <v/>
      </c>
      <c r="H328" s="94">
        <f>IFERROR(H23,"")</f>
        <v>0.10100000000000001</v>
      </c>
      <c r="I328" s="94" t="str">
        <f t="shared" ca="1" si="100"/>
        <v/>
      </c>
      <c r="J328" s="94">
        <f>IFERROR(J23,"")</f>
        <v>1.2999999999999999E-4</v>
      </c>
      <c r="K328" s="94" t="str">
        <f t="shared" ca="1" si="101"/>
        <v/>
      </c>
      <c r="L328" s="94">
        <f>IFERROR(L23,"")</f>
        <v>8.9999999999999993E-3</v>
      </c>
      <c r="M328" s="94" t="str">
        <f t="shared" ca="1" si="102"/>
        <v/>
      </c>
      <c r="N328" s="94">
        <f>IFERROR(N23,"")</f>
        <v>4.0000000000000003E-5</v>
      </c>
      <c r="O328" s="94" t="str">
        <f t="shared" ca="1" si="103"/>
        <v/>
      </c>
      <c r="P328" s="46"/>
    </row>
    <row r="329" spans="1:16" x14ac:dyDescent="0.25">
      <c r="A329" s="93" t="s">
        <v>300</v>
      </c>
      <c r="B329" s="94" t="s">
        <v>17</v>
      </c>
      <c r="C329" s="240" t="str">
        <f t="shared" ca="1" si="97"/>
        <v/>
      </c>
      <c r="D329" s="94">
        <f t="shared" si="97"/>
        <v>0.13900000000000001</v>
      </c>
      <c r="E329" s="94" t="str">
        <f t="shared" ca="1" si="98"/>
        <v/>
      </c>
      <c r="F329" s="94">
        <f>IFERROR(F24,"")</f>
        <v>22.24</v>
      </c>
      <c r="G329" s="94" t="str">
        <f t="shared" ca="1" si="99"/>
        <v/>
      </c>
      <c r="H329" s="94">
        <f>IFERROR(H24,"")</f>
        <v>0.14899999999999999</v>
      </c>
      <c r="I329" s="94" t="str">
        <f t="shared" ca="1" si="100"/>
        <v/>
      </c>
      <c r="J329" s="94">
        <f>IFERROR(J24,"")</f>
        <v>1.2999999999999999E-4</v>
      </c>
      <c r="K329" s="94" t="str">
        <f t="shared" ca="1" si="101"/>
        <v/>
      </c>
      <c r="L329" s="94">
        <f>IFERROR(L24,"")</f>
        <v>6.0000000000000001E-3</v>
      </c>
      <c r="M329" s="94" t="str">
        <f t="shared" ca="1" si="102"/>
        <v/>
      </c>
      <c r="N329" s="94">
        <f>IFERROR(N24,"")</f>
        <v>4.0000000000000003E-5</v>
      </c>
      <c r="O329" s="94" t="str">
        <f t="shared" ca="1" si="103"/>
        <v/>
      </c>
      <c r="P329" s="46"/>
    </row>
    <row r="330" spans="1:16" x14ac:dyDescent="0.25">
      <c r="A330" s="93" t="s">
        <v>108</v>
      </c>
      <c r="B330" s="94" t="s">
        <v>17</v>
      </c>
      <c r="C330" s="240" t="str">
        <f t="shared" ref="C330:D333" ca="1" si="104">IFERROR(C94,"")</f>
        <v/>
      </c>
      <c r="D330" s="94">
        <f t="shared" si="104"/>
        <v>0.13900000000000001</v>
      </c>
      <c r="E330" s="94" t="str">
        <f t="shared" ca="1" si="98"/>
        <v/>
      </c>
      <c r="F330" s="94">
        <f>IFERROR(F94,"")</f>
        <v>22.5</v>
      </c>
      <c r="G330" s="94" t="str">
        <f t="shared" ca="1" si="99"/>
        <v/>
      </c>
      <c r="H330" s="94">
        <f>IFERROR(H94,"")</f>
        <v>0.17</v>
      </c>
      <c r="I330" s="94" t="str">
        <f t="shared" ca="1" si="100"/>
        <v/>
      </c>
      <c r="J330" s="94">
        <f>IFERROR(J94,"")</f>
        <v>5.4000000000000003E-3</v>
      </c>
      <c r="K330" s="94" t="str">
        <f t="shared" ca="1" si="101"/>
        <v/>
      </c>
      <c r="L330" s="94">
        <f>IFERROR(L94,"")</f>
        <v>3.3999999999999998E-3</v>
      </c>
      <c r="M330" s="94" t="str">
        <f t="shared" ca="1" si="102"/>
        <v/>
      </c>
      <c r="N330" s="94">
        <f>IFERROR(N94,"")</f>
        <v>5.2000000000000002E-6</v>
      </c>
      <c r="O330" s="94" t="str">
        <f t="shared" ca="1" si="103"/>
        <v/>
      </c>
      <c r="P330" s="46"/>
    </row>
    <row r="331" spans="1:16" x14ac:dyDescent="0.25">
      <c r="A331" s="93" t="s">
        <v>309</v>
      </c>
      <c r="B331" s="94" t="s">
        <v>17</v>
      </c>
      <c r="C331" s="240" t="str">
        <f t="shared" ca="1" si="104"/>
        <v/>
      </c>
      <c r="D331" s="94">
        <f t="shared" si="104"/>
        <v>0.13900000000000001</v>
      </c>
      <c r="E331" s="94" t="str">
        <f t="shared" ca="1" si="98"/>
        <v/>
      </c>
      <c r="F331" s="94">
        <f>IFERROR(F95,"")</f>
        <v>22.57</v>
      </c>
      <c r="G331" s="94" t="str">
        <f t="shared" ca="1" si="99"/>
        <v/>
      </c>
      <c r="H331" s="94">
        <f>IFERROR(H95,"")</f>
        <v>1.4999999999999999E-2</v>
      </c>
      <c r="I331" s="94" t="str">
        <f t="shared" ca="1" si="100"/>
        <v/>
      </c>
      <c r="J331" s="94">
        <f>IFERROR(J95,"")</f>
        <v>2.0000000000000001E-4</v>
      </c>
      <c r="K331" s="94" t="str">
        <f t="shared" ca="1" si="101"/>
        <v/>
      </c>
      <c r="L331" s="94">
        <f>IFERROR(L95,"")</f>
        <v>3.0000000000000001E-3</v>
      </c>
      <c r="M331" s="94" t="str">
        <f t="shared" ca="1" si="102"/>
        <v/>
      </c>
      <c r="N331" s="94">
        <f>IFERROR(N95,"")</f>
        <v>2.5200000000000001E-3</v>
      </c>
      <c r="O331" s="94" t="str">
        <f t="shared" ca="1" si="103"/>
        <v/>
      </c>
      <c r="P331" s="46"/>
    </row>
    <row r="332" spans="1:16" x14ac:dyDescent="0.25">
      <c r="A332" s="93" t="s">
        <v>310</v>
      </c>
      <c r="B332" s="94" t="s">
        <v>17</v>
      </c>
      <c r="C332" s="240" t="str">
        <f t="shared" ca="1" si="104"/>
        <v/>
      </c>
      <c r="D332" s="94">
        <f t="shared" si="104"/>
        <v>0.13900000000000001</v>
      </c>
      <c r="E332" s="94" t="str">
        <f t="shared" ca="1" si="98"/>
        <v/>
      </c>
      <c r="F332" s="94">
        <f>IFERROR(F96,"")</f>
        <v>22.545000000000002</v>
      </c>
      <c r="G332" s="94" t="str">
        <f t="shared" ca="1" si="99"/>
        <v/>
      </c>
      <c r="H332" s="94">
        <f>IFERROR(H96,"")</f>
        <v>5.8499999999999996E-2</v>
      </c>
      <c r="I332" s="94" t="str">
        <f t="shared" ca="1" si="100"/>
        <v/>
      </c>
      <c r="J332" s="94">
        <f>IFERROR(J96,"")</f>
        <v>2.0000000000000001E-4</v>
      </c>
      <c r="K332" s="94" t="str">
        <f t="shared" ca="1" si="101"/>
        <v/>
      </c>
      <c r="L332" s="94">
        <f>IFERROR(L96,"")</f>
        <v>7.0000000000000001E-3</v>
      </c>
      <c r="M332" s="94" t="str">
        <f t="shared" ca="1" si="102"/>
        <v/>
      </c>
      <c r="N332" s="94">
        <f>IFERROR(N96,"")</f>
        <v>2.6049999999999997E-3</v>
      </c>
      <c r="O332" s="94" t="str">
        <f t="shared" ca="1" si="103"/>
        <v/>
      </c>
      <c r="P332" s="46"/>
    </row>
    <row r="333" spans="1:16" x14ac:dyDescent="0.25">
      <c r="A333" s="93" t="s">
        <v>311</v>
      </c>
      <c r="B333" s="94" t="s">
        <v>17</v>
      </c>
      <c r="C333" s="240" t="str">
        <f t="shared" ca="1" si="104"/>
        <v/>
      </c>
      <c r="D333" s="94">
        <f t="shared" si="104"/>
        <v>0.13900000000000001</v>
      </c>
      <c r="E333" s="94" t="str">
        <f t="shared" ca="1" si="98"/>
        <v/>
      </c>
      <c r="F333" s="94" t="str">
        <f ca="1">IFERROR(F97,"")</f>
        <v/>
      </c>
      <c r="G333" s="94" t="str">
        <f t="shared" ca="1" si="99"/>
        <v/>
      </c>
      <c r="H333" s="94" t="str">
        <f ca="1">IFERROR(H97,"")</f>
        <v/>
      </c>
      <c r="I333" s="94" t="str">
        <f t="shared" ca="1" si="100"/>
        <v/>
      </c>
      <c r="J333" s="94" t="str">
        <f ca="1">IFERROR(J97,"")</f>
        <v/>
      </c>
      <c r="K333" s="94" t="str">
        <f t="shared" ca="1" si="101"/>
        <v/>
      </c>
      <c r="L333" s="94" t="str">
        <f ca="1">IFERROR(L97,"")</f>
        <v/>
      </c>
      <c r="M333" s="94" t="str">
        <f t="shared" ca="1" si="102"/>
        <v/>
      </c>
      <c r="N333" s="94" t="str">
        <f ca="1">IFERROR(N97,"")</f>
        <v/>
      </c>
      <c r="O333" s="94" t="str">
        <f t="shared" ca="1" si="103"/>
        <v/>
      </c>
      <c r="P333" s="46"/>
    </row>
    <row r="334" spans="1:16" x14ac:dyDescent="0.25">
      <c r="A334" s="93" t="s">
        <v>105</v>
      </c>
      <c r="B334" s="94" t="s">
        <v>17</v>
      </c>
      <c r="C334" s="240" t="str">
        <f ca="1">IFERROR(C194,"")</f>
        <v/>
      </c>
      <c r="D334" s="94">
        <f>IFERROR(D194,"")</f>
        <v>1.6999999999999987E-2</v>
      </c>
      <c r="E334" s="94" t="str">
        <f ca="1">IFERROR(D334*$C334,"")</f>
        <v/>
      </c>
      <c r="F334" s="94">
        <f>IFERROR(F194,"")</f>
        <v>3.02</v>
      </c>
      <c r="G334" s="94" t="str">
        <f ca="1">IFERROR(F334*$C334,"")</f>
        <v/>
      </c>
      <c r="H334" s="94">
        <f>IFERROR(H194,"")</f>
        <v>5.1000000000000004E-3</v>
      </c>
      <c r="I334" s="94" t="str">
        <f ca="1">IFERROR(H334*$C334,"")</f>
        <v/>
      </c>
      <c r="J334" s="94">
        <f>IFERROR(J194,"")</f>
        <v>6.1999999999999998E-3</v>
      </c>
      <c r="K334" s="94" t="str">
        <f ca="1">IFERROR(J334*$C334,"")</f>
        <v/>
      </c>
      <c r="L334" s="94">
        <f>IFERROR(L194,"")</f>
        <v>1.6999999999999999E-3</v>
      </c>
      <c r="M334" s="94" t="str">
        <f ca="1">IFERROR(L334*$C334,"")</f>
        <v/>
      </c>
      <c r="N334" s="94">
        <f>IFERROR(N194,"")</f>
        <v>1.1000000000000001E-3</v>
      </c>
      <c r="O334" s="94" t="str">
        <f ca="1">IFERROR(N334*$C334,"")</f>
        <v/>
      </c>
      <c r="P334" s="46"/>
    </row>
    <row r="335" spans="1:16" x14ac:dyDescent="0.25">
      <c r="A335" s="215" t="s">
        <v>128</v>
      </c>
      <c r="B335" s="161"/>
      <c r="C335" s="166">
        <f ca="1">SUM(C326:C333)</f>
        <v>0</v>
      </c>
      <c r="D335" s="161"/>
      <c r="E335" s="166">
        <f ca="1">SUM(E326:E334)</f>
        <v>0</v>
      </c>
      <c r="F335" s="166"/>
      <c r="G335" s="166">
        <f ca="1">SUM(G326:G334)</f>
        <v>0</v>
      </c>
      <c r="H335" s="166"/>
      <c r="I335" s="166">
        <f ca="1">SUM(I326:I334)</f>
        <v>0</v>
      </c>
      <c r="J335" s="166"/>
      <c r="K335" s="166">
        <f ca="1">SUM(K326:K334)</f>
        <v>0</v>
      </c>
      <c r="L335" s="166"/>
      <c r="M335" s="166">
        <f ca="1">SUM(M326:M334)</f>
        <v>0</v>
      </c>
      <c r="N335" s="166"/>
      <c r="O335" s="166">
        <f ca="1">SUM(O326:O334)</f>
        <v>0</v>
      </c>
      <c r="P335" s="46"/>
    </row>
    <row r="336" spans="1:16" x14ac:dyDescent="0.25">
      <c r="A336" s="7"/>
      <c r="B336" s="7"/>
      <c r="C336" s="7"/>
      <c r="D336" s="7"/>
      <c r="E336" s="7"/>
      <c r="F336" s="7"/>
      <c r="G336" s="7"/>
      <c r="H336" s="7"/>
      <c r="I336" s="7"/>
      <c r="J336" s="7"/>
      <c r="K336" s="7"/>
      <c r="L336" s="7"/>
      <c r="M336" s="7"/>
      <c r="N336" s="7"/>
      <c r="O336" s="7"/>
      <c r="P336" s="46"/>
    </row>
    <row r="337" spans="1:16" x14ac:dyDescent="0.25">
      <c r="A337" s="165" t="s">
        <v>129</v>
      </c>
      <c r="B337" s="7"/>
      <c r="C337" s="7"/>
      <c r="D337" s="7"/>
      <c r="E337" s="7"/>
      <c r="F337" s="7"/>
      <c r="G337" s="7"/>
      <c r="H337" s="7"/>
      <c r="I337" s="7"/>
      <c r="J337" s="7"/>
      <c r="K337" s="7"/>
      <c r="L337" s="7"/>
      <c r="M337" s="7"/>
      <c r="N337" s="7"/>
      <c r="O337" s="7"/>
      <c r="P337" s="46"/>
    </row>
    <row r="338" spans="1:16" x14ac:dyDescent="0.25">
      <c r="A338" s="93" t="s">
        <v>146</v>
      </c>
      <c r="B338" s="94" t="s">
        <v>17</v>
      </c>
      <c r="C338" s="240" t="str">
        <f ca="1">IFERROR(C13,"")</f>
        <v/>
      </c>
      <c r="D338" s="94">
        <f>IFERROR(D13,"")</f>
        <v>0.127</v>
      </c>
      <c r="E338" s="94" t="str">
        <f t="shared" ref="E338:E341" ca="1" si="105">IFERROR(D338*$C338,"")</f>
        <v/>
      </c>
      <c r="F338" s="94">
        <f>IFERROR(F13,"")</f>
        <v>22.3</v>
      </c>
      <c r="G338" s="94" t="str">
        <f t="shared" ref="G338:G341" ca="1" si="106">IFERROR(F338*$C338,"")</f>
        <v/>
      </c>
      <c r="H338" s="94">
        <f>IFERROR(H13,"")</f>
        <v>0.2</v>
      </c>
      <c r="I338" s="94" t="str">
        <f t="shared" ref="I338:I341" ca="1" si="107">IFERROR(H338*$C338,"")</f>
        <v/>
      </c>
      <c r="J338" s="94">
        <f>IFERROR(J13,"")</f>
        <v>0</v>
      </c>
      <c r="K338" s="94" t="str">
        <f t="shared" ref="K338:K341" ca="1" si="108">IFERROR(J338*$C338,"")</f>
        <v/>
      </c>
      <c r="L338" s="94">
        <f>IFERROR(L13,"")</f>
        <v>9.8999999999999999E-4</v>
      </c>
      <c r="M338" s="94" t="str">
        <f t="shared" ref="M338:M341" ca="1" si="109">IFERROR(L338*$C338,"")</f>
        <v/>
      </c>
      <c r="N338" s="94" t="str">
        <f>IFERROR(N13,"")</f>
        <v>NP</v>
      </c>
      <c r="O338" s="94" t="str">
        <f t="shared" ref="O338:O341" ca="1" si="110">IFERROR(N338*$C338,"")</f>
        <v/>
      </c>
      <c r="P338" s="46"/>
    </row>
    <row r="339" spans="1:16" x14ac:dyDescent="0.25">
      <c r="A339" s="93" t="s">
        <v>296</v>
      </c>
      <c r="B339" s="94" t="s">
        <v>17</v>
      </c>
      <c r="C339" s="240" t="str">
        <f ca="1">IFERROR(C14,"")</f>
        <v/>
      </c>
      <c r="D339" s="94">
        <f>IFERROR(D14,"")</f>
        <v>0.127</v>
      </c>
      <c r="E339" s="94" t="str">
        <f t="shared" ca="1" si="105"/>
        <v/>
      </c>
      <c r="F339" s="94" t="str">
        <f ca="1">IFERROR(F14,"")</f>
        <v/>
      </c>
      <c r="G339" s="94" t="str">
        <f t="shared" ca="1" si="106"/>
        <v/>
      </c>
      <c r="H339" s="94" t="str">
        <f ca="1">IFERROR(H14,"")</f>
        <v/>
      </c>
      <c r="I339" s="94" t="str">
        <f t="shared" ca="1" si="107"/>
        <v/>
      </c>
      <c r="J339" s="94" t="str">
        <f ca="1">IFERROR(J14,"")</f>
        <v/>
      </c>
      <c r="K339" s="94" t="str">
        <f t="shared" ca="1" si="108"/>
        <v/>
      </c>
      <c r="L339" s="94" t="str">
        <f ca="1">IFERROR(L14,"")</f>
        <v/>
      </c>
      <c r="M339" s="94" t="str">
        <f t="shared" ca="1" si="109"/>
        <v/>
      </c>
      <c r="N339" s="94" t="str">
        <f ca="1">IFERROR(N14,"")</f>
        <v/>
      </c>
      <c r="O339" s="94" t="str">
        <f t="shared" ca="1" si="110"/>
        <v/>
      </c>
      <c r="P339" s="46"/>
    </row>
    <row r="340" spans="1:16" x14ac:dyDescent="0.25">
      <c r="A340" s="93" t="s">
        <v>111</v>
      </c>
      <c r="B340" s="94" t="s">
        <v>17</v>
      </c>
      <c r="C340" s="240" t="str">
        <f ca="1">IFERROR(C109,"")</f>
        <v/>
      </c>
      <c r="D340" s="94">
        <f>IFERROR(D109,"")</f>
        <v>0.127</v>
      </c>
      <c r="E340" s="94" t="str">
        <f t="shared" ca="1" si="105"/>
        <v/>
      </c>
      <c r="F340" s="94">
        <f>IFERROR(F109,"")</f>
        <v>22.3</v>
      </c>
      <c r="G340" s="94" t="str">
        <f t="shared" ca="1" si="106"/>
        <v/>
      </c>
      <c r="H340" s="94">
        <f>IFERROR(H109,"")</f>
        <v>0.2</v>
      </c>
      <c r="I340" s="94" t="str">
        <f t="shared" ca="1" si="107"/>
        <v/>
      </c>
      <c r="J340" s="94">
        <f>IFERROR(J109,"")</f>
        <v>0</v>
      </c>
      <c r="K340" s="94" t="str">
        <f t="shared" ca="1" si="108"/>
        <v/>
      </c>
      <c r="L340" s="94">
        <f>IFERROR(L109,"")</f>
        <v>9.8999999999999999E-4</v>
      </c>
      <c r="M340" s="94" t="str">
        <f t="shared" ca="1" si="109"/>
        <v/>
      </c>
      <c r="N340" s="94" t="str">
        <f>IFERROR(N109,"")</f>
        <v>NP</v>
      </c>
      <c r="O340" s="94" t="str">
        <f t="shared" ca="1" si="110"/>
        <v/>
      </c>
      <c r="P340" s="46"/>
    </row>
    <row r="341" spans="1:16" x14ac:dyDescent="0.25">
      <c r="A341" s="93" t="s">
        <v>316</v>
      </c>
      <c r="B341" s="94" t="s">
        <v>17</v>
      </c>
      <c r="C341" s="240" t="str">
        <f ca="1">IFERROR(C110,"")</f>
        <v/>
      </c>
      <c r="D341" s="94">
        <f>IFERROR(D110,"")</f>
        <v>0.127</v>
      </c>
      <c r="E341" s="94" t="str">
        <f t="shared" ca="1" si="105"/>
        <v/>
      </c>
      <c r="F341" s="94" t="str">
        <f ca="1">IFERROR(F110,"")</f>
        <v/>
      </c>
      <c r="G341" s="94" t="str">
        <f t="shared" ca="1" si="106"/>
        <v/>
      </c>
      <c r="H341" s="94" t="str">
        <f ca="1">IFERROR(H110,"")</f>
        <v/>
      </c>
      <c r="I341" s="94" t="str">
        <f t="shared" ca="1" si="107"/>
        <v/>
      </c>
      <c r="J341" s="94" t="str">
        <f ca="1">IFERROR(J110,"")</f>
        <v/>
      </c>
      <c r="K341" s="94" t="str">
        <f t="shared" ca="1" si="108"/>
        <v/>
      </c>
      <c r="L341" s="94" t="str">
        <f ca="1">IFERROR(L110,"")</f>
        <v/>
      </c>
      <c r="M341" s="94" t="str">
        <f t="shared" ca="1" si="109"/>
        <v/>
      </c>
      <c r="N341" s="94" t="str">
        <f ca="1">IFERROR(N110,"")</f>
        <v/>
      </c>
      <c r="O341" s="94" t="str">
        <f t="shared" ca="1" si="110"/>
        <v/>
      </c>
      <c r="P341" s="46"/>
    </row>
    <row r="342" spans="1:16" x14ac:dyDescent="0.25">
      <c r="A342" s="93" t="s">
        <v>104</v>
      </c>
      <c r="B342" s="94" t="s">
        <v>17</v>
      </c>
      <c r="C342" s="240" t="str">
        <f ca="1">IFERROR(C193,"")</f>
        <v/>
      </c>
      <c r="D342" s="5">
        <f>'Default Conversions'!D66</f>
        <v>2.9000000000000001E-2</v>
      </c>
      <c r="E342" s="94" t="str">
        <f ca="1">IFERROR(D342*$C342,"")</f>
        <v/>
      </c>
      <c r="F342" s="5">
        <f>'Default Conversions'!F66</f>
        <v>-16.8</v>
      </c>
      <c r="G342" s="94" t="str">
        <f ca="1">IFERROR(F342*$C342,"")</f>
        <v/>
      </c>
      <c r="H342" s="5">
        <f>'Default Conversions'!H66</f>
        <v>1.7999999999999999E-2</v>
      </c>
      <c r="I342" s="94" t="str">
        <f ca="1">IFERROR(H342*$C342,"")</f>
        <v/>
      </c>
      <c r="J342" s="5">
        <f>'Default Conversions'!J66</f>
        <v>3.3000000000000002E-2</v>
      </c>
      <c r="K342" s="94" t="str">
        <f ca="1">IFERROR(J342*$C342,"")</f>
        <v/>
      </c>
      <c r="L342" s="5">
        <f>'Default Conversions'!L66</f>
        <v>8.1999999999999998E-4</v>
      </c>
      <c r="M342" s="94" t="str">
        <f ca="1">IFERROR(L342*$C342,"")</f>
        <v/>
      </c>
      <c r="N342" s="5" t="str">
        <f>'Default Conversions'!N66</f>
        <v>NP</v>
      </c>
      <c r="O342" s="94" t="str">
        <f ca="1">IFERROR(N342*$C342,"")</f>
        <v/>
      </c>
      <c r="P342" s="46"/>
    </row>
    <row r="343" spans="1:16" x14ac:dyDescent="0.25">
      <c r="A343" s="215" t="s">
        <v>129</v>
      </c>
      <c r="B343" s="161"/>
      <c r="C343" s="166">
        <f ca="1">SUM(C338:C341)</f>
        <v>0</v>
      </c>
      <c r="D343" s="161"/>
      <c r="E343" s="166">
        <f ca="1">SUM(E338:E342)</f>
        <v>0</v>
      </c>
      <c r="F343" s="166"/>
      <c r="G343" s="166">
        <f ca="1">SUM(G338:G342)</f>
        <v>0</v>
      </c>
      <c r="H343" s="166"/>
      <c r="I343" s="166">
        <f ca="1">SUM(I338:I342)</f>
        <v>0</v>
      </c>
      <c r="J343" s="166"/>
      <c r="K343" s="166">
        <f ca="1">SUM(K338:K342)</f>
        <v>0</v>
      </c>
      <c r="L343" s="166"/>
      <c r="M343" s="166">
        <f ca="1">SUM(M338:M342)</f>
        <v>0</v>
      </c>
      <c r="N343" s="166"/>
      <c r="O343" s="166">
        <f ca="1">SUM(O338:O342)</f>
        <v>0</v>
      </c>
      <c r="P343" s="46"/>
    </row>
    <row r="344" spans="1:16" x14ac:dyDescent="0.25">
      <c r="A344" s="7"/>
      <c r="B344" s="7"/>
      <c r="C344" s="7"/>
      <c r="D344" s="7"/>
      <c r="E344" s="7"/>
      <c r="F344" s="7"/>
      <c r="G344" s="7"/>
      <c r="H344" s="7"/>
      <c r="I344" s="7"/>
      <c r="J344" s="7"/>
      <c r="K344" s="7"/>
      <c r="L344" s="7"/>
      <c r="M344" s="7"/>
      <c r="N344" s="7"/>
      <c r="O344" s="7"/>
      <c r="P344" s="46"/>
    </row>
    <row r="345" spans="1:16" x14ac:dyDescent="0.25">
      <c r="A345" s="165" t="s">
        <v>130</v>
      </c>
      <c r="B345" s="7"/>
      <c r="C345" s="7"/>
      <c r="D345" s="7"/>
      <c r="E345" s="7"/>
      <c r="F345" s="7"/>
      <c r="G345" s="7"/>
      <c r="H345" s="7"/>
      <c r="I345" s="7"/>
      <c r="J345" s="7"/>
      <c r="K345" s="7"/>
      <c r="L345" s="7"/>
      <c r="M345" s="7"/>
      <c r="N345" s="7"/>
      <c r="O345" s="7"/>
      <c r="P345" s="46"/>
    </row>
    <row r="346" spans="1:16" x14ac:dyDescent="0.25">
      <c r="A346" s="93" t="s">
        <v>149</v>
      </c>
      <c r="B346" s="94" t="s">
        <v>24</v>
      </c>
      <c r="C346" s="240" t="str">
        <f ca="1">IFERROR(C28,"")</f>
        <v/>
      </c>
      <c r="D346" s="94">
        <f>IFERROR(D28,"")</f>
        <v>0.10299999999999999</v>
      </c>
      <c r="E346" s="94" t="str">
        <f t="shared" ref="E346:M348" ca="1" si="111">IFERROR(D346*$C346,"")</f>
        <v/>
      </c>
      <c r="F346" s="94" t="str">
        <f ca="1">IFERROR(F28,"")</f>
        <v/>
      </c>
      <c r="G346" s="94" t="str">
        <f t="shared" ref="G346:G348" ca="1" si="112">IFERROR(F346*$C346,"")</f>
        <v/>
      </c>
      <c r="H346" s="94" t="str">
        <f ca="1">IFERROR(H28,"")</f>
        <v/>
      </c>
      <c r="I346" s="94" t="str">
        <f t="shared" ref="I346:I348" ca="1" si="113">IFERROR(H346*$C346,"")</f>
        <v/>
      </c>
      <c r="J346" s="94" t="str">
        <f ca="1">IFERROR(J28,"")</f>
        <v/>
      </c>
      <c r="K346" s="94" t="str">
        <f t="shared" ref="K346:K348" ca="1" si="114">IFERROR(J346*$C346,"")</f>
        <v/>
      </c>
      <c r="L346" s="94" t="str">
        <f ca="1">IFERROR(L28,"")</f>
        <v/>
      </c>
      <c r="M346" s="94" t="str">
        <f t="shared" ref="M346:M348" ca="1" si="115">IFERROR(L346*$C346,"")</f>
        <v/>
      </c>
      <c r="N346" s="94" t="str">
        <f ca="1">IFERROR(N28,"")</f>
        <v/>
      </c>
      <c r="O346" s="94" t="str">
        <f t="shared" ref="O346:O348" ca="1" si="116">IFERROR(N346*$C346,"")</f>
        <v/>
      </c>
      <c r="P346" s="46"/>
    </row>
    <row r="347" spans="1:16" x14ac:dyDescent="0.25">
      <c r="A347" s="93" t="s">
        <v>110</v>
      </c>
      <c r="B347" s="94" t="s">
        <v>24</v>
      </c>
      <c r="C347" s="240" t="str">
        <f ca="1">IFERROR(C102,"")</f>
        <v/>
      </c>
      <c r="D347" s="94">
        <f>IFERROR(D102,"")</f>
        <v>0.10299999999999999</v>
      </c>
      <c r="E347" s="94" t="str">
        <f t="shared" ca="1" si="111"/>
        <v/>
      </c>
      <c r="F347" s="94">
        <f>IFERROR(F102,"")</f>
        <v>13.1</v>
      </c>
      <c r="G347" s="94" t="str">
        <f t="shared" ca="1" si="111"/>
        <v/>
      </c>
      <c r="H347" s="94">
        <f>IFERROR(H102,"")</f>
        <v>0.01</v>
      </c>
      <c r="I347" s="94" t="str">
        <f t="shared" ca="1" si="111"/>
        <v/>
      </c>
      <c r="J347" s="94">
        <f>IFERROR(J102,"")</f>
        <v>6.2999999999999998E-6</v>
      </c>
      <c r="K347" s="94" t="str">
        <f t="shared" ca="1" si="111"/>
        <v/>
      </c>
      <c r="L347" s="94">
        <f>IFERROR(L102,"")</f>
        <v>7.6000000000000004E-4</v>
      </c>
      <c r="M347" s="94" t="str">
        <f t="shared" ca="1" si="111"/>
        <v/>
      </c>
      <c r="N347" s="94">
        <f>IFERROR(N102,"")</f>
        <v>8.3999999999999992E-6</v>
      </c>
      <c r="O347" s="94" t="str">
        <f t="shared" ca="1" si="116"/>
        <v/>
      </c>
      <c r="P347" s="46"/>
    </row>
    <row r="348" spans="1:16" x14ac:dyDescent="0.25">
      <c r="A348" s="93" t="s">
        <v>315</v>
      </c>
      <c r="B348" s="94" t="s">
        <v>24</v>
      </c>
      <c r="C348" s="240" t="str">
        <f ca="1">IFERROR(C103,"")</f>
        <v/>
      </c>
      <c r="D348" s="94">
        <f>IFERROR(D103,"")</f>
        <v>0.10299999999999999</v>
      </c>
      <c r="E348" s="94" t="str">
        <f t="shared" ca="1" si="111"/>
        <v/>
      </c>
      <c r="F348" s="94" t="str">
        <f ca="1">IFERROR(F103,"")</f>
        <v/>
      </c>
      <c r="G348" s="94" t="str">
        <f t="shared" ca="1" si="112"/>
        <v/>
      </c>
      <c r="H348" s="94" t="str">
        <f ca="1">IFERROR(H103,"")</f>
        <v/>
      </c>
      <c r="I348" s="94" t="str">
        <f t="shared" ca="1" si="113"/>
        <v/>
      </c>
      <c r="J348" s="94" t="str">
        <f ca="1">IFERROR(J103,"")</f>
        <v/>
      </c>
      <c r="K348" s="94" t="str">
        <f t="shared" ca="1" si="114"/>
        <v/>
      </c>
      <c r="L348" s="94" t="str">
        <f ca="1">IFERROR(L103,"")</f>
        <v/>
      </c>
      <c r="M348" s="94" t="str">
        <f t="shared" ca="1" si="115"/>
        <v/>
      </c>
      <c r="N348" s="94" t="str">
        <f ca="1">IFERROR(N103,"")</f>
        <v/>
      </c>
      <c r="O348" s="94" t="str">
        <f t="shared" ca="1" si="116"/>
        <v/>
      </c>
      <c r="P348" s="46"/>
    </row>
    <row r="349" spans="1:16" x14ac:dyDescent="0.25">
      <c r="A349" s="93" t="s">
        <v>107</v>
      </c>
      <c r="B349" s="94" t="s">
        <v>24</v>
      </c>
      <c r="C349" s="240" t="str">
        <f ca="1">IFERROR(C198,"")</f>
        <v/>
      </c>
      <c r="D349" s="94">
        <f>IFERROR(D198,"")</f>
        <v>5.1999999999999998E-3</v>
      </c>
      <c r="E349" s="94" t="str">
        <f ca="1">IFERROR(D349*$C349,"")</f>
        <v/>
      </c>
      <c r="F349" s="94">
        <f>IFERROR(F198,"")</f>
        <v>2.2000000000000002</v>
      </c>
      <c r="G349" s="94" t="str">
        <f ca="1">IFERROR(F349*$C349,"")</f>
        <v/>
      </c>
      <c r="H349" s="94">
        <f>IFERROR(H198,"")</f>
        <v>3.7000000000000002E-3</v>
      </c>
      <c r="I349" s="94" t="str">
        <f ca="1">IFERROR(H349*$C349,"")</f>
        <v/>
      </c>
      <c r="J349" s="94">
        <f>IFERROR(J198,"")</f>
        <v>4.5999999999999999E-3</v>
      </c>
      <c r="K349" s="94" t="str">
        <f ca="1">IFERROR(J349*$C349,"")</f>
        <v/>
      </c>
      <c r="L349" s="94">
        <f>IFERROR(L198,"")</f>
        <v>7.2000000000000002E-5</v>
      </c>
      <c r="M349" s="94" t="str">
        <f ca="1">IFERROR(L349*$C349,"")</f>
        <v/>
      </c>
      <c r="N349" s="94">
        <f>IFERROR(N198,"")</f>
        <v>6.1E-6</v>
      </c>
      <c r="O349" s="94" t="str">
        <f ca="1">IFERROR(N349*$C349,"")</f>
        <v/>
      </c>
      <c r="P349" s="46"/>
    </row>
    <row r="350" spans="1:16" x14ac:dyDescent="0.25">
      <c r="A350" s="215" t="s">
        <v>130</v>
      </c>
      <c r="B350" s="161"/>
      <c r="C350" s="166">
        <f ca="1">SUM(C346:C348)</f>
        <v>0</v>
      </c>
      <c r="D350" s="161"/>
      <c r="E350" s="166">
        <f ca="1">SUM(E346:E349)</f>
        <v>0</v>
      </c>
      <c r="F350" s="166"/>
      <c r="G350" s="166">
        <f ca="1">SUM(G346:G349)</f>
        <v>0</v>
      </c>
      <c r="H350" s="166"/>
      <c r="I350" s="166">
        <f ca="1">SUM(I346:I349)</f>
        <v>0</v>
      </c>
      <c r="J350" s="166"/>
      <c r="K350" s="166">
        <f ca="1">SUM(K346:K349)</f>
        <v>0</v>
      </c>
      <c r="L350" s="166"/>
      <c r="M350" s="166">
        <f ca="1">SUM(M346:M349)</f>
        <v>0</v>
      </c>
      <c r="N350" s="166"/>
      <c r="O350" s="166">
        <f ca="1">SUM(O346:O349)</f>
        <v>0</v>
      </c>
      <c r="P350" s="46"/>
    </row>
    <row r="351" spans="1:16" x14ac:dyDescent="0.25">
      <c r="A351" s="7"/>
      <c r="B351" s="7"/>
      <c r="C351" s="7"/>
      <c r="D351" s="7"/>
      <c r="E351" s="7"/>
      <c r="F351" s="7"/>
      <c r="G351" s="7"/>
      <c r="H351" s="7"/>
      <c r="I351" s="7"/>
      <c r="J351" s="7"/>
      <c r="K351" s="7"/>
      <c r="L351" s="7"/>
      <c r="M351" s="7"/>
      <c r="N351" s="7"/>
      <c r="O351" s="7"/>
      <c r="P351" s="46"/>
    </row>
    <row r="352" spans="1:16" x14ac:dyDescent="0.25">
      <c r="A352" s="165" t="s">
        <v>318</v>
      </c>
      <c r="B352" s="7"/>
      <c r="C352" s="7"/>
      <c r="D352" s="7"/>
      <c r="E352" s="7"/>
      <c r="F352" s="7"/>
      <c r="G352" s="7"/>
      <c r="H352" s="7"/>
      <c r="I352" s="7"/>
      <c r="J352" s="7"/>
      <c r="K352" s="7"/>
      <c r="L352" s="7"/>
      <c r="M352" s="7"/>
      <c r="N352" s="7"/>
      <c r="O352" s="7"/>
      <c r="P352" s="46"/>
    </row>
    <row r="353" spans="1:16" x14ac:dyDescent="0.25">
      <c r="A353" s="93" t="s">
        <v>306</v>
      </c>
      <c r="B353" s="94" t="s">
        <v>24</v>
      </c>
      <c r="C353" s="240" t="str">
        <f ca="1">IFERROR(C31,"")</f>
        <v/>
      </c>
      <c r="D353" s="94" t="str">
        <f>IFERROR(D31,"")</f>
        <v>NP</v>
      </c>
      <c r="E353" s="94" t="str">
        <f t="shared" ref="E353:G354" ca="1" si="117">IFERROR(D353*$C353,"")</f>
        <v/>
      </c>
      <c r="F353" s="94" t="str">
        <f ca="1">IFERROR(F31,"")</f>
        <v/>
      </c>
      <c r="G353" s="94" t="str">
        <f t="shared" ca="1" si="117"/>
        <v/>
      </c>
      <c r="H353" s="94" t="str">
        <f ca="1">IFERROR(H31,"")</f>
        <v/>
      </c>
      <c r="I353" s="94" t="str">
        <f t="shared" ref="I353:I354" ca="1" si="118">IFERROR(H353*$C353,"")</f>
        <v/>
      </c>
      <c r="J353" s="94" t="str">
        <f ca="1">IFERROR(J31,"")</f>
        <v/>
      </c>
      <c r="K353" s="94" t="str">
        <f t="shared" ref="K353:K354" ca="1" si="119">IFERROR(J353*$C353,"")</f>
        <v/>
      </c>
      <c r="L353" s="94" t="str">
        <f ca="1">IFERROR(L31,"")</f>
        <v/>
      </c>
      <c r="M353" s="94" t="str">
        <f t="shared" ref="M353:M354" ca="1" si="120">IFERROR(L353*$C353,"")</f>
        <v/>
      </c>
      <c r="N353" s="94" t="str">
        <f ca="1">IFERROR(N31,"")</f>
        <v/>
      </c>
      <c r="O353" s="94" t="str">
        <f t="shared" ref="O353:O354" ca="1" si="121">IFERROR(N353*$C353,"")</f>
        <v/>
      </c>
      <c r="P353" s="46"/>
    </row>
    <row r="354" spans="1:16" x14ac:dyDescent="0.25">
      <c r="A354" s="93" t="s">
        <v>307</v>
      </c>
      <c r="B354" s="94" t="s">
        <v>24</v>
      </c>
      <c r="C354" s="240" t="str">
        <f ca="1">IFERROR(C32,"")</f>
        <v/>
      </c>
      <c r="D354" s="94" t="str">
        <f>IFERROR(D32,"")</f>
        <v>NP</v>
      </c>
      <c r="E354" s="94" t="str">
        <f t="shared" ca="1" si="117"/>
        <v/>
      </c>
      <c r="F354" s="94">
        <f>IFERROR(F32,"")</f>
        <v>12.69</v>
      </c>
      <c r="G354" s="94" t="str">
        <f t="shared" ca="1" si="117"/>
        <v/>
      </c>
      <c r="H354" s="94">
        <f>IFERROR(H32,"")</f>
        <v>2.1000000000000001E-2</v>
      </c>
      <c r="I354" s="94" t="str">
        <f t="shared" ca="1" si="118"/>
        <v/>
      </c>
      <c r="J354" s="94">
        <f>IFERROR(J32,"")</f>
        <v>1.2999999999999999E-4</v>
      </c>
      <c r="K354" s="94" t="str">
        <f t="shared" ca="1" si="119"/>
        <v/>
      </c>
      <c r="L354" s="94">
        <f>IFERROR(L32,"")</f>
        <v>1E-3</v>
      </c>
      <c r="M354" s="94" t="str">
        <f t="shared" ca="1" si="120"/>
        <v/>
      </c>
      <c r="N354" s="94">
        <f>IFERROR(N32,"")</f>
        <v>0</v>
      </c>
      <c r="O354" s="94" t="str">
        <f t="shared" ca="1" si="121"/>
        <v/>
      </c>
      <c r="P354" s="46"/>
    </row>
    <row r="355" spans="1:16" x14ac:dyDescent="0.25">
      <c r="A355" s="93" t="s">
        <v>319</v>
      </c>
      <c r="B355" s="94" t="s">
        <v>24</v>
      </c>
      <c r="C355" s="240" t="str">
        <f ca="1">IFERROR(C196,"")</f>
        <v/>
      </c>
      <c r="D355" s="94">
        <f>IFERROR(D196,"")</f>
        <v>8.7999999999999995E-2</v>
      </c>
      <c r="E355" s="94" t="str">
        <f ca="1">IFERROR(D355*$C355,"")</f>
        <v/>
      </c>
      <c r="F355" s="94">
        <f>IFERROR(F196,"")</f>
        <v>1.47</v>
      </c>
      <c r="G355" s="94" t="str">
        <f ca="1">IFERROR(F355*$C355,"")</f>
        <v/>
      </c>
      <c r="H355" s="94">
        <f>IFERROR(H196,"")</f>
        <v>1.6000000000000001E-3</v>
      </c>
      <c r="I355" s="94" t="str">
        <f ca="1">IFERROR(H355*$C355,"")</f>
        <v/>
      </c>
      <c r="J355" s="94">
        <f>IFERROR(J196,"")</f>
        <v>2.3999999999999998E-3</v>
      </c>
      <c r="K355" s="94" t="str">
        <f ca="1">IFERROR(J355*$C355,"")</f>
        <v/>
      </c>
      <c r="L355" s="94">
        <f>IFERROR(L196,"")</f>
        <v>6.9999999999999999E-4</v>
      </c>
      <c r="M355" s="94" t="str">
        <f ca="1">IFERROR(L355*$C355,"")</f>
        <v/>
      </c>
      <c r="N355" s="94">
        <f>IFERROR(N196,"")</f>
        <v>2.9999999999999997E-4</v>
      </c>
      <c r="O355" s="94" t="str">
        <f ca="1">IFERROR(N355*$C355,"")</f>
        <v/>
      </c>
      <c r="P355" s="46"/>
    </row>
    <row r="356" spans="1:16" x14ac:dyDescent="0.25">
      <c r="A356" s="215" t="s">
        <v>130</v>
      </c>
      <c r="B356" s="161"/>
      <c r="C356" s="166">
        <f ca="1">SUM(C353,C354)</f>
        <v>0</v>
      </c>
      <c r="D356" s="161"/>
      <c r="E356" s="166">
        <f ca="1">SUM(E353:E355)</f>
        <v>0</v>
      </c>
      <c r="F356" s="166"/>
      <c r="G356" s="166">
        <f ca="1">SUM(G353:G355)</f>
        <v>0</v>
      </c>
      <c r="H356" s="166"/>
      <c r="I356" s="166">
        <f ca="1">SUM(I353:I355)</f>
        <v>0</v>
      </c>
      <c r="J356" s="166"/>
      <c r="K356" s="166">
        <f ca="1">SUM(K353:K355)</f>
        <v>0</v>
      </c>
      <c r="L356" s="166"/>
      <c r="M356" s="166">
        <f ca="1">SUM(M353:M355)</f>
        <v>0</v>
      </c>
      <c r="N356" s="166"/>
      <c r="O356" s="166">
        <f ca="1">SUM(O353:O355)</f>
        <v>0</v>
      </c>
      <c r="P356" s="46"/>
    </row>
    <row r="357" spans="1:16" x14ac:dyDescent="0.25">
      <c r="A357" s="7"/>
      <c r="B357" s="7"/>
      <c r="C357" s="7"/>
      <c r="D357" s="7"/>
      <c r="E357" s="7"/>
      <c r="F357" s="7"/>
      <c r="G357" s="7"/>
      <c r="H357" s="7"/>
      <c r="I357" s="7"/>
      <c r="J357" s="7"/>
      <c r="K357" s="7"/>
      <c r="L357" s="7"/>
      <c r="M357" s="7"/>
      <c r="N357" s="7"/>
      <c r="O357" s="7"/>
      <c r="P357" s="46"/>
    </row>
    <row r="358" spans="1:16" x14ac:dyDescent="0.25">
      <c r="A358" s="165" t="s">
        <v>320</v>
      </c>
      <c r="B358" s="7"/>
      <c r="C358" s="7"/>
      <c r="D358" s="7"/>
      <c r="E358" s="7"/>
      <c r="F358" s="7"/>
      <c r="G358" s="7"/>
      <c r="H358" s="7"/>
      <c r="I358" s="7"/>
      <c r="J358" s="7"/>
      <c r="K358" s="7"/>
      <c r="L358" s="7"/>
      <c r="M358" s="7"/>
      <c r="N358" s="7"/>
      <c r="O358" s="7"/>
      <c r="P358" s="46"/>
    </row>
    <row r="359" spans="1:16" x14ac:dyDescent="0.25">
      <c r="A359" s="93" t="s">
        <v>322</v>
      </c>
      <c r="B359" s="94" t="s">
        <v>24</v>
      </c>
      <c r="C359" s="240" t="str">
        <f ca="1">IFERROR(C29,"")</f>
        <v/>
      </c>
      <c r="D359" s="94" t="str">
        <f>IFERROR(D29,"")</f>
        <v>NP</v>
      </c>
      <c r="E359" s="94" t="str">
        <f t="shared" ref="E359:E360" ca="1" si="122">IFERROR(D359*$C359,"")</f>
        <v/>
      </c>
      <c r="F359" s="94" t="str">
        <f ca="1">IFERROR(F29,"")</f>
        <v/>
      </c>
      <c r="G359" s="94" t="str">
        <f t="shared" ref="G359:G360" ca="1" si="123">IFERROR(F359*$C359,"")</f>
        <v/>
      </c>
      <c r="H359" s="94" t="str">
        <f ca="1">IFERROR(H29,"")</f>
        <v/>
      </c>
      <c r="I359" s="94" t="str">
        <f t="shared" ref="I359:I360" ca="1" si="124">IFERROR(H359*$C359,"")</f>
        <v/>
      </c>
      <c r="J359" s="94" t="str">
        <f ca="1">IFERROR(J29,"")</f>
        <v/>
      </c>
      <c r="K359" s="94" t="str">
        <f t="shared" ref="K359:K360" ca="1" si="125">IFERROR(J359*$C359,"")</f>
        <v/>
      </c>
      <c r="L359" s="94" t="str">
        <f ca="1">IFERROR(L29,"")</f>
        <v/>
      </c>
      <c r="M359" s="94" t="str">
        <f t="shared" ref="M359:M360" ca="1" si="126">IFERROR(L359*$C359,"")</f>
        <v/>
      </c>
      <c r="N359" s="94" t="str">
        <f ca="1">IFERROR(N29,"")</f>
        <v/>
      </c>
      <c r="O359" s="94" t="str">
        <f t="shared" ref="O359:O360" ca="1" si="127">IFERROR(N359*$C359,"")</f>
        <v/>
      </c>
      <c r="P359" s="46"/>
    </row>
    <row r="360" spans="1:16" x14ac:dyDescent="0.25">
      <c r="A360" s="93" t="s">
        <v>323</v>
      </c>
      <c r="B360" s="94" t="s">
        <v>24</v>
      </c>
      <c r="C360" s="240" t="str">
        <f ca="1">IFERROR(C30,"")</f>
        <v/>
      </c>
      <c r="D360" s="94" t="str">
        <f>IFERROR(D30,"")</f>
        <v>NP</v>
      </c>
      <c r="E360" s="94" t="str">
        <f t="shared" ca="1" si="122"/>
        <v/>
      </c>
      <c r="F360" s="94">
        <f>IFERROR(F30,"")</f>
        <v>1957.835</v>
      </c>
      <c r="G360" s="94" t="str">
        <f t="shared" ca="1" si="123"/>
        <v/>
      </c>
      <c r="H360" s="94">
        <f>IFERROR(H30,"")</f>
        <v>16.032499999999999</v>
      </c>
      <c r="I360" s="94" t="str">
        <f t="shared" ca="1" si="124"/>
        <v/>
      </c>
      <c r="J360" s="94">
        <f>IFERROR(J30,"")</f>
        <v>2.3045E-2</v>
      </c>
      <c r="K360" s="94" t="str">
        <f t="shared" ca="1" si="125"/>
        <v/>
      </c>
      <c r="L360" s="94">
        <f>IFERROR(L30,"")</f>
        <v>0.27750000000000002</v>
      </c>
      <c r="M360" s="94" t="str">
        <f t="shared" ca="1" si="126"/>
        <v/>
      </c>
      <c r="N360" s="94">
        <f>IFERROR(N30,"")</f>
        <v>0</v>
      </c>
      <c r="O360" s="94" t="str">
        <f t="shared" ca="1" si="127"/>
        <v/>
      </c>
      <c r="P360" s="46"/>
    </row>
    <row r="361" spans="1:16" x14ac:dyDescent="0.25">
      <c r="A361" s="93" t="s">
        <v>321</v>
      </c>
      <c r="B361" s="94" t="s">
        <v>24</v>
      </c>
      <c r="C361" s="240" t="str">
        <f ca="1">IFERROR(C197,"")</f>
        <v/>
      </c>
      <c r="D361" s="94">
        <f>IFERROR(D197,"")</f>
        <v>19.983000000000001</v>
      </c>
      <c r="E361" s="94" t="str">
        <f ca="1">IFERROR(D361*$C361,"")</f>
        <v/>
      </c>
      <c r="F361" s="94">
        <f>IFERROR(F197,"")</f>
        <v>343.92</v>
      </c>
      <c r="G361" s="94" t="str">
        <f ca="1">IFERROR(F361*$C361,"")</f>
        <v/>
      </c>
      <c r="H361" s="94">
        <f>IFERROR(H197,"")</f>
        <v>0.47320000000000001</v>
      </c>
      <c r="I361" s="94" t="str">
        <f ca="1">IFERROR(H361*$C361,"")</f>
        <v/>
      </c>
      <c r="J361" s="94">
        <f>IFERROR(J197,"")</f>
        <v>2.1650999999999998</v>
      </c>
      <c r="K361" s="94" t="str">
        <f ca="1">IFERROR(J361*$C361,"")</f>
        <v/>
      </c>
      <c r="L361" s="94">
        <f>IFERROR(L197,"")</f>
        <v>0.18459999999999999</v>
      </c>
      <c r="M361" s="94" t="str">
        <f ca="1">IFERROR(L361*$C361,"")</f>
        <v/>
      </c>
      <c r="N361" s="94">
        <f>IFERROR(N197,"")</f>
        <v>0.28949999999999998</v>
      </c>
      <c r="O361" s="94" t="str">
        <f ca="1">IFERROR(N361*$C361,"")</f>
        <v/>
      </c>
      <c r="P361" s="46"/>
    </row>
    <row r="362" spans="1:16" ht="15.75" thickBot="1" x14ac:dyDescent="0.3">
      <c r="A362" s="215" t="s">
        <v>130</v>
      </c>
      <c r="B362" s="161"/>
      <c r="C362" s="166">
        <f ca="1">SUM(C359,C360)</f>
        <v>0</v>
      </c>
      <c r="D362" s="161"/>
      <c r="E362" s="166">
        <f ca="1">SUM(E359:E361)</f>
        <v>0</v>
      </c>
      <c r="F362" s="166"/>
      <c r="G362" s="166">
        <f ca="1">SUM(G359:G361)</f>
        <v>0</v>
      </c>
      <c r="H362" s="166"/>
      <c r="I362" s="166">
        <f ca="1">SUM(I359:I361)</f>
        <v>0</v>
      </c>
      <c r="J362" s="166"/>
      <c r="K362" s="166">
        <f ca="1">SUM(K359:K361)</f>
        <v>0</v>
      </c>
      <c r="L362" s="166"/>
      <c r="M362" s="166">
        <f ca="1">SUM(M359:M361)</f>
        <v>0</v>
      </c>
      <c r="N362" s="166"/>
      <c r="O362" s="166">
        <f ca="1">SUM(O359:O361)</f>
        <v>0</v>
      </c>
      <c r="P362" s="46"/>
    </row>
    <row r="363" spans="1:16" ht="16.5" thickBot="1" x14ac:dyDescent="0.3">
      <c r="A363" s="343" t="s">
        <v>141</v>
      </c>
      <c r="B363" s="344"/>
      <c r="C363" s="344"/>
      <c r="D363" s="344"/>
      <c r="E363" s="344"/>
      <c r="F363" s="344"/>
      <c r="G363" s="344"/>
      <c r="H363" s="344"/>
      <c r="I363" s="344"/>
      <c r="J363" s="344"/>
      <c r="K363" s="344"/>
      <c r="L363" s="344"/>
      <c r="M363" s="344"/>
      <c r="N363" s="344"/>
      <c r="O363" s="345"/>
      <c r="P363" s="46"/>
    </row>
    <row r="364" spans="1:16" x14ac:dyDescent="0.25">
      <c r="A364" s="358" t="s">
        <v>183</v>
      </c>
      <c r="B364" s="358"/>
      <c r="C364" s="358"/>
      <c r="D364" s="358"/>
      <c r="E364" s="358"/>
      <c r="F364" s="358"/>
      <c r="G364" s="358"/>
      <c r="H364" s="358"/>
      <c r="I364" s="358"/>
      <c r="J364" s="358"/>
      <c r="K364" s="46"/>
      <c r="L364" s="46"/>
      <c r="M364" s="46"/>
      <c r="N364" s="46"/>
      <c r="O364" s="46"/>
      <c r="P364" s="46"/>
    </row>
    <row r="365" spans="1:16" x14ac:dyDescent="0.25">
      <c r="A365" s="213" t="s">
        <v>143</v>
      </c>
      <c r="B365" s="46"/>
      <c r="C365" s="46"/>
      <c r="D365" s="46"/>
      <c r="E365" s="46"/>
      <c r="F365" s="46"/>
      <c r="G365" s="46"/>
      <c r="H365" s="46"/>
      <c r="I365" s="46"/>
      <c r="J365" s="46"/>
      <c r="K365" s="46"/>
      <c r="L365" s="46"/>
      <c r="M365" s="46"/>
      <c r="N365" s="46"/>
      <c r="O365" s="46"/>
      <c r="P365" s="46"/>
    </row>
    <row r="366" spans="1:16" x14ac:dyDescent="0.25">
      <c r="A366" s="46"/>
      <c r="B366" s="46"/>
      <c r="C366" s="46"/>
      <c r="D366" s="46"/>
      <c r="E366" s="46"/>
      <c r="F366" s="46"/>
      <c r="G366" s="46"/>
      <c r="H366" s="46"/>
      <c r="I366" s="46"/>
      <c r="J366" s="46"/>
      <c r="K366" s="46"/>
      <c r="L366" s="46"/>
      <c r="M366" s="46"/>
      <c r="N366" s="46"/>
      <c r="O366" s="46"/>
      <c r="P366" s="46"/>
    </row>
    <row r="367" spans="1:16" x14ac:dyDescent="0.25">
      <c r="A367" s="46"/>
      <c r="B367" s="46"/>
      <c r="C367" s="46"/>
      <c r="D367" s="46"/>
      <c r="E367" s="46"/>
      <c r="F367" s="46"/>
      <c r="G367" s="46"/>
      <c r="H367" s="46"/>
      <c r="I367" s="46"/>
      <c r="J367" s="46"/>
      <c r="K367" s="46"/>
      <c r="L367" s="46"/>
      <c r="M367" s="46"/>
      <c r="N367" s="46"/>
      <c r="O367" s="46"/>
      <c r="P367" s="46"/>
    </row>
    <row r="368" spans="1:16" x14ac:dyDescent="0.25">
      <c r="A368" s="46"/>
      <c r="B368" s="46"/>
      <c r="C368" s="46"/>
      <c r="D368" s="46"/>
      <c r="E368" s="46"/>
      <c r="F368" s="46"/>
      <c r="G368" s="46"/>
      <c r="H368" s="46"/>
      <c r="I368" s="46"/>
      <c r="J368" s="46"/>
      <c r="K368" s="46"/>
      <c r="L368" s="46"/>
      <c r="M368" s="46"/>
      <c r="N368" s="46"/>
      <c r="O368" s="46"/>
      <c r="P368" s="46"/>
    </row>
    <row r="369" spans="1:16" x14ac:dyDescent="0.25">
      <c r="A369" s="46"/>
      <c r="B369" s="46"/>
      <c r="C369" s="46"/>
      <c r="D369" s="46"/>
      <c r="E369" s="46"/>
      <c r="F369" s="46"/>
      <c r="G369" s="46"/>
      <c r="H369" s="46"/>
      <c r="I369" s="46"/>
      <c r="J369" s="46"/>
      <c r="K369" s="46"/>
      <c r="L369" s="46"/>
      <c r="M369" s="46"/>
      <c r="N369" s="46"/>
      <c r="O369" s="46"/>
      <c r="P369" s="46"/>
    </row>
    <row r="370" spans="1:16" x14ac:dyDescent="0.25">
      <c r="A370" s="46"/>
      <c r="B370" s="46"/>
      <c r="C370" s="46"/>
      <c r="D370" s="46" t="s">
        <v>120</v>
      </c>
      <c r="E370" s="46"/>
      <c r="F370" s="46"/>
      <c r="G370" s="46"/>
      <c r="H370" s="46"/>
      <c r="I370" s="46"/>
      <c r="J370" s="46"/>
      <c r="K370" s="46"/>
      <c r="L370" s="46"/>
      <c r="M370" s="46"/>
      <c r="N370" s="46"/>
      <c r="O370" s="46"/>
      <c r="P370" s="46"/>
    </row>
    <row r="371" spans="1:16" x14ac:dyDescent="0.25">
      <c r="A371" s="46"/>
      <c r="B371" s="46"/>
      <c r="C371" s="46"/>
      <c r="D371" s="46"/>
      <c r="E371" s="46"/>
      <c r="F371" s="46"/>
      <c r="G371" s="46"/>
      <c r="H371" s="46"/>
      <c r="I371" s="46"/>
      <c r="J371" s="46"/>
      <c r="K371" s="46"/>
      <c r="L371" s="46"/>
      <c r="M371" s="46"/>
      <c r="N371" s="46"/>
      <c r="O371" s="46"/>
      <c r="P371" s="46"/>
    </row>
    <row r="372" spans="1:16" x14ac:dyDescent="0.25">
      <c r="A372" s="46"/>
      <c r="B372" s="46"/>
      <c r="C372" s="46"/>
      <c r="D372" s="46"/>
      <c r="E372" s="46"/>
      <c r="F372" s="46"/>
      <c r="G372" s="46"/>
      <c r="H372" s="46"/>
      <c r="I372" s="46"/>
      <c r="J372" s="46"/>
      <c r="K372" s="46"/>
      <c r="L372" s="46"/>
      <c r="M372" s="46"/>
      <c r="N372" s="46"/>
      <c r="O372" s="46"/>
      <c r="P372" s="46"/>
    </row>
    <row r="373" spans="1:16" x14ac:dyDescent="0.25">
      <c r="A373" s="46"/>
      <c r="B373" s="46"/>
      <c r="C373" s="46"/>
      <c r="D373" s="46"/>
      <c r="E373" s="46"/>
      <c r="F373" s="46"/>
      <c r="G373" s="46"/>
      <c r="H373" s="46"/>
      <c r="I373" s="46"/>
      <c r="J373" s="46"/>
      <c r="K373" s="46"/>
      <c r="L373" s="46"/>
      <c r="M373" s="46"/>
      <c r="N373" s="46"/>
      <c r="O373" s="46"/>
      <c r="P373" s="46"/>
    </row>
    <row r="374" spans="1:16" x14ac:dyDescent="0.25">
      <c r="A374" s="46"/>
      <c r="B374" s="46"/>
      <c r="C374" s="46"/>
      <c r="D374" s="46"/>
      <c r="E374" s="46"/>
      <c r="F374" s="46"/>
      <c r="G374" s="46"/>
      <c r="H374" s="46"/>
      <c r="I374" s="46"/>
      <c r="J374" s="46"/>
      <c r="K374" s="46"/>
      <c r="L374" s="46"/>
      <c r="M374" s="46"/>
      <c r="N374" s="46"/>
      <c r="O374" s="46"/>
      <c r="P374" s="46"/>
    </row>
    <row r="375" spans="1:16" x14ac:dyDescent="0.25">
      <c r="A375" s="46"/>
      <c r="B375" s="46"/>
      <c r="C375" s="46"/>
      <c r="D375" s="46"/>
      <c r="E375" s="46"/>
      <c r="F375" s="46"/>
      <c r="G375" s="46"/>
      <c r="H375" s="46"/>
      <c r="I375" s="46"/>
      <c r="J375" s="46"/>
      <c r="K375" s="46"/>
      <c r="L375" s="46"/>
      <c r="M375" s="46"/>
      <c r="N375" s="46"/>
      <c r="O375" s="46"/>
      <c r="P375" s="46"/>
    </row>
    <row r="376" spans="1:16" x14ac:dyDescent="0.25">
      <c r="A376" s="46"/>
      <c r="B376" s="46"/>
      <c r="C376" s="46"/>
      <c r="D376" s="46"/>
      <c r="E376" s="46"/>
      <c r="F376" s="46"/>
      <c r="G376" s="46"/>
      <c r="H376" s="46"/>
      <c r="I376" s="46"/>
      <c r="J376" s="46"/>
      <c r="K376" s="46"/>
      <c r="L376" s="46"/>
      <c r="M376" s="46"/>
      <c r="N376" s="46"/>
      <c r="O376" s="46"/>
      <c r="P376" s="46"/>
    </row>
    <row r="377" spans="1:16" x14ac:dyDescent="0.25">
      <c r="A377" s="46"/>
      <c r="B377" s="46"/>
      <c r="C377" s="46"/>
      <c r="D377" s="46"/>
      <c r="E377" s="46"/>
      <c r="F377" s="46"/>
      <c r="G377" s="46"/>
      <c r="H377" s="46"/>
      <c r="I377" s="46"/>
      <c r="J377" s="46"/>
      <c r="K377" s="46"/>
      <c r="L377" s="46"/>
      <c r="M377" s="46"/>
      <c r="N377" s="46"/>
      <c r="O377" s="46"/>
      <c r="P377" s="46"/>
    </row>
    <row r="378" spans="1:16" x14ac:dyDescent="0.25">
      <c r="A378" s="46"/>
      <c r="B378" s="46"/>
      <c r="C378" s="46"/>
      <c r="D378" s="46"/>
      <c r="E378" s="46"/>
      <c r="F378" s="46"/>
      <c r="G378" s="46"/>
      <c r="H378" s="46"/>
      <c r="I378" s="46"/>
      <c r="J378" s="46"/>
      <c r="K378" s="46"/>
      <c r="L378" s="46"/>
      <c r="M378" s="46"/>
      <c r="N378" s="46"/>
      <c r="O378" s="46"/>
      <c r="P378" s="46"/>
    </row>
    <row r="379" spans="1:16" x14ac:dyDescent="0.25">
      <c r="A379" s="46"/>
      <c r="B379" s="46"/>
      <c r="C379" s="46"/>
      <c r="D379" s="46"/>
      <c r="E379" s="46"/>
      <c r="F379" s="46"/>
      <c r="G379" s="46"/>
      <c r="H379" s="46"/>
      <c r="I379" s="46"/>
      <c r="J379" s="46"/>
      <c r="K379" s="46"/>
      <c r="L379" s="46"/>
      <c r="M379" s="46"/>
      <c r="N379" s="46"/>
      <c r="O379" s="46"/>
      <c r="P379" s="46"/>
    </row>
    <row r="380" spans="1:16" x14ac:dyDescent="0.25">
      <c r="A380" s="46"/>
      <c r="B380" s="46"/>
      <c r="C380" s="46"/>
      <c r="D380" s="46"/>
      <c r="E380" s="46"/>
      <c r="F380" s="46"/>
      <c r="G380" s="46"/>
      <c r="H380" s="46"/>
      <c r="I380" s="46"/>
      <c r="J380" s="46"/>
      <c r="K380" s="46"/>
      <c r="L380" s="46"/>
      <c r="M380" s="46"/>
      <c r="N380" s="46"/>
      <c r="O380" s="46"/>
      <c r="P380" s="46"/>
    </row>
    <row r="381" spans="1:16" x14ac:dyDescent="0.25">
      <c r="A381" s="46"/>
      <c r="B381" s="46"/>
      <c r="C381" s="46"/>
      <c r="D381" s="46"/>
      <c r="E381" s="46"/>
      <c r="F381" s="46"/>
      <c r="G381" s="46"/>
      <c r="H381" s="46"/>
      <c r="I381" s="46"/>
      <c r="J381" s="46"/>
      <c r="K381" s="46"/>
      <c r="L381" s="46"/>
      <c r="M381" s="46"/>
      <c r="N381" s="46"/>
      <c r="O381" s="46"/>
      <c r="P381" s="46"/>
    </row>
    <row r="382" spans="1:16" x14ac:dyDescent="0.25">
      <c r="A382" s="46"/>
      <c r="B382" s="46"/>
      <c r="C382" s="46"/>
      <c r="D382" s="46"/>
      <c r="E382" s="46"/>
      <c r="F382" s="46"/>
      <c r="G382" s="46"/>
      <c r="H382" s="46"/>
      <c r="I382" s="46"/>
      <c r="J382" s="46"/>
      <c r="K382" s="46"/>
      <c r="L382" s="46"/>
      <c r="M382" s="46"/>
      <c r="N382" s="46"/>
      <c r="O382" s="46"/>
      <c r="P382" s="46"/>
    </row>
    <row r="383" spans="1:16" x14ac:dyDescent="0.25">
      <c r="A383" s="46"/>
      <c r="B383" s="46"/>
      <c r="C383" s="46"/>
      <c r="D383" s="46"/>
      <c r="E383" s="46"/>
      <c r="F383" s="46"/>
      <c r="G383" s="46"/>
      <c r="H383" s="46"/>
      <c r="I383" s="46"/>
      <c r="J383" s="46"/>
      <c r="K383" s="46"/>
      <c r="L383" s="46"/>
      <c r="M383" s="46"/>
      <c r="N383" s="46"/>
      <c r="O383" s="46"/>
      <c r="P383" s="46"/>
    </row>
    <row r="384" spans="1:16" x14ac:dyDescent="0.25">
      <c r="A384" s="46"/>
      <c r="B384" s="46"/>
      <c r="C384" s="46"/>
      <c r="D384" s="46"/>
      <c r="E384" s="46"/>
      <c r="F384" s="46"/>
      <c r="G384" s="46"/>
      <c r="H384" s="46"/>
      <c r="I384" s="46"/>
      <c r="J384" s="46"/>
      <c r="K384" s="46"/>
      <c r="L384" s="46"/>
      <c r="M384" s="46"/>
      <c r="N384" s="46"/>
      <c r="O384" s="46"/>
      <c r="P384" s="46"/>
    </row>
    <row r="385" spans="1:16" x14ac:dyDescent="0.25">
      <c r="A385" s="46"/>
      <c r="B385" s="46"/>
      <c r="C385" s="46"/>
      <c r="D385" s="46"/>
      <c r="E385" s="46"/>
      <c r="F385" s="46"/>
      <c r="G385" s="46"/>
      <c r="H385" s="46"/>
      <c r="I385" s="46"/>
      <c r="J385" s="46"/>
      <c r="K385" s="46"/>
      <c r="L385" s="46"/>
      <c r="M385" s="46"/>
      <c r="N385" s="46"/>
      <c r="O385" s="46"/>
      <c r="P385" s="46"/>
    </row>
    <row r="386" spans="1:16" x14ac:dyDescent="0.25">
      <c r="A386" s="46"/>
      <c r="B386" s="46"/>
      <c r="C386" s="46"/>
      <c r="D386" s="46"/>
      <c r="E386" s="46"/>
      <c r="F386" s="46"/>
      <c r="G386" s="46"/>
      <c r="H386" s="46"/>
      <c r="I386" s="46"/>
      <c r="J386" s="46"/>
      <c r="K386" s="46"/>
      <c r="L386" s="46"/>
      <c r="M386" s="46"/>
      <c r="N386" s="46"/>
      <c r="O386" s="46"/>
      <c r="P386" s="46"/>
    </row>
    <row r="387" spans="1:16" x14ac:dyDescent="0.25">
      <c r="A387" s="46"/>
      <c r="B387" s="46"/>
      <c r="C387" s="46"/>
      <c r="D387" s="46"/>
      <c r="E387" s="46"/>
      <c r="F387" s="46"/>
      <c r="G387" s="46"/>
      <c r="H387" s="46"/>
      <c r="I387" s="46"/>
      <c r="J387" s="46"/>
      <c r="K387" s="46"/>
      <c r="L387" s="46"/>
      <c r="M387" s="46"/>
      <c r="N387" s="46"/>
      <c r="O387" s="46"/>
      <c r="P387" s="46"/>
    </row>
    <row r="388" spans="1:16" x14ac:dyDescent="0.25">
      <c r="A388" s="46"/>
      <c r="B388" s="46"/>
      <c r="C388" s="46"/>
      <c r="D388" s="46"/>
      <c r="E388" s="46"/>
      <c r="F388" s="46"/>
      <c r="G388" s="46"/>
      <c r="H388" s="46"/>
      <c r="I388" s="46"/>
      <c r="J388" s="46"/>
      <c r="K388" s="46"/>
      <c r="L388" s="46"/>
      <c r="M388" s="46"/>
      <c r="N388" s="46"/>
      <c r="O388" s="46"/>
      <c r="P388" s="46"/>
    </row>
    <row r="389" spans="1:16" x14ac:dyDescent="0.25">
      <c r="A389" s="46"/>
      <c r="B389" s="46"/>
      <c r="C389" s="46"/>
      <c r="D389" s="46"/>
      <c r="E389" s="46"/>
      <c r="F389" s="46"/>
      <c r="G389" s="46"/>
      <c r="H389" s="46"/>
      <c r="I389" s="46"/>
      <c r="J389" s="46"/>
      <c r="K389" s="46"/>
      <c r="L389" s="46"/>
      <c r="M389" s="46"/>
      <c r="N389" s="46"/>
      <c r="O389" s="46"/>
      <c r="P389" s="46"/>
    </row>
    <row r="390" spans="1:16" x14ac:dyDescent="0.25">
      <c r="A390" s="46"/>
      <c r="B390" s="46"/>
      <c r="C390" s="46"/>
      <c r="D390" s="46"/>
      <c r="E390" s="46"/>
      <c r="F390" s="46"/>
      <c r="G390" s="46"/>
      <c r="H390" s="46"/>
      <c r="I390" s="46"/>
      <c r="J390" s="46"/>
      <c r="K390" s="46"/>
      <c r="L390" s="46"/>
      <c r="M390" s="46"/>
      <c r="N390" s="46"/>
      <c r="O390" s="46"/>
      <c r="P390" s="46"/>
    </row>
    <row r="391" spans="1:16" x14ac:dyDescent="0.25">
      <c r="A391" s="46"/>
      <c r="B391" s="46"/>
      <c r="C391" s="46"/>
      <c r="D391" s="46"/>
      <c r="E391" s="46"/>
      <c r="F391" s="46"/>
      <c r="G391" s="46"/>
      <c r="H391" s="46"/>
      <c r="I391" s="46"/>
      <c r="J391" s="46"/>
      <c r="K391" s="46"/>
      <c r="L391" s="46"/>
      <c r="M391" s="46"/>
      <c r="N391" s="46"/>
      <c r="O391" s="46"/>
      <c r="P391" s="46"/>
    </row>
    <row r="392" spans="1:16" x14ac:dyDescent="0.25">
      <c r="A392" s="46"/>
      <c r="B392" s="46"/>
      <c r="C392" s="46"/>
      <c r="D392" s="46"/>
      <c r="E392" s="46"/>
      <c r="F392" s="46"/>
      <c r="G392" s="46"/>
      <c r="H392" s="46"/>
      <c r="I392" s="46"/>
      <c r="J392" s="46"/>
      <c r="K392" s="46"/>
      <c r="L392" s="46"/>
      <c r="M392" s="46"/>
      <c r="N392" s="46"/>
      <c r="O392" s="46"/>
      <c r="P392" s="46"/>
    </row>
    <row r="393" spans="1:16" x14ac:dyDescent="0.25">
      <c r="A393" s="46"/>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x14ac:dyDescent="0.25">
      <c r="A395" s="46"/>
      <c r="B395" s="46"/>
      <c r="C395" s="46"/>
      <c r="D395" s="46"/>
      <c r="E395" s="46"/>
      <c r="F395" s="46"/>
      <c r="G395" s="46"/>
      <c r="H395" s="46"/>
      <c r="I395" s="46"/>
      <c r="J395" s="46"/>
      <c r="K395" s="46"/>
      <c r="L395" s="46"/>
      <c r="M395" s="46"/>
      <c r="N395" s="46"/>
      <c r="O395" s="46"/>
      <c r="P395" s="46"/>
    </row>
    <row r="396" spans="1:16" x14ac:dyDescent="0.25">
      <c r="A396" s="46"/>
      <c r="B396" s="46"/>
      <c r="C396" s="46"/>
      <c r="D396" s="46"/>
      <c r="E396" s="46"/>
      <c r="F396" s="46"/>
      <c r="G396" s="46"/>
      <c r="H396" s="46"/>
      <c r="I396" s="46"/>
      <c r="J396" s="46"/>
      <c r="K396" s="46"/>
      <c r="L396" s="46"/>
      <c r="M396" s="46"/>
      <c r="N396" s="46"/>
      <c r="O396" s="46"/>
      <c r="P396" s="46"/>
    </row>
    <row r="397" spans="1:16" x14ac:dyDescent="0.25">
      <c r="A397" s="46"/>
      <c r="B397" s="46"/>
      <c r="C397" s="46"/>
      <c r="D397" s="46"/>
      <c r="E397" s="46"/>
      <c r="F397" s="46"/>
      <c r="G397" s="46"/>
      <c r="H397" s="46"/>
      <c r="I397" s="46"/>
      <c r="J397" s="46"/>
      <c r="K397" s="46"/>
      <c r="L397" s="46"/>
      <c r="M397" s="46"/>
      <c r="N397" s="46"/>
      <c r="O397" s="46"/>
      <c r="P397" s="46"/>
    </row>
    <row r="398" spans="1:16" x14ac:dyDescent="0.25">
      <c r="A398" s="46"/>
      <c r="B398" s="46"/>
      <c r="C398" s="46"/>
      <c r="D398" s="46"/>
      <c r="E398" s="46"/>
      <c r="F398" s="46"/>
      <c r="G398" s="46"/>
      <c r="H398" s="46"/>
      <c r="I398" s="46"/>
      <c r="J398" s="46"/>
      <c r="K398" s="46"/>
      <c r="L398" s="46"/>
      <c r="M398" s="46"/>
      <c r="N398" s="46"/>
      <c r="O398" s="46"/>
      <c r="P398" s="46"/>
    </row>
    <row r="399" spans="1:16" x14ac:dyDescent="0.25">
      <c r="A399" s="46"/>
      <c r="B399" s="46"/>
      <c r="C399" s="46"/>
      <c r="D399" s="46"/>
      <c r="E399" s="46"/>
      <c r="F399" s="46"/>
      <c r="G399" s="46"/>
      <c r="H399" s="46"/>
      <c r="I399" s="46"/>
      <c r="J399" s="46"/>
      <c r="K399" s="46"/>
      <c r="L399" s="46"/>
      <c r="M399" s="46"/>
      <c r="N399" s="46"/>
      <c r="O399" s="46"/>
      <c r="P399" s="46"/>
    </row>
    <row r="400" spans="1:16" x14ac:dyDescent="0.25">
      <c r="A400" s="46"/>
      <c r="B400" s="46"/>
      <c r="C400" s="46"/>
      <c r="D400" s="46"/>
      <c r="E400" s="46"/>
      <c r="F400" s="46"/>
      <c r="G400" s="46"/>
      <c r="H400" s="46"/>
      <c r="I400" s="46"/>
      <c r="J400" s="46"/>
      <c r="K400" s="46"/>
      <c r="L400" s="46"/>
      <c r="M400" s="46"/>
      <c r="N400" s="46"/>
      <c r="O400" s="46"/>
      <c r="P400" s="46"/>
    </row>
    <row r="401" spans="1:16" x14ac:dyDescent="0.25">
      <c r="A401" s="46"/>
      <c r="B401" s="46"/>
      <c r="C401" s="46"/>
      <c r="D401" s="46"/>
      <c r="E401" s="46"/>
      <c r="F401" s="46"/>
      <c r="G401" s="46"/>
      <c r="H401" s="46"/>
      <c r="I401" s="46"/>
      <c r="J401" s="46"/>
      <c r="K401" s="46"/>
      <c r="L401" s="46"/>
      <c r="M401" s="46"/>
      <c r="N401" s="46"/>
      <c r="O401" s="46"/>
      <c r="P401" s="46"/>
    </row>
    <row r="402" spans="1:16" x14ac:dyDescent="0.25">
      <c r="A402" s="46"/>
      <c r="B402" s="46"/>
      <c r="C402" s="46"/>
      <c r="D402" s="46"/>
      <c r="E402" s="46"/>
      <c r="F402" s="46"/>
      <c r="G402" s="46"/>
      <c r="H402" s="46"/>
      <c r="I402" s="46"/>
      <c r="J402" s="46"/>
      <c r="K402" s="46"/>
      <c r="L402" s="46"/>
      <c r="M402" s="46"/>
      <c r="N402" s="46"/>
      <c r="O402" s="46"/>
      <c r="P402" s="46"/>
    </row>
    <row r="403" spans="1:16" x14ac:dyDescent="0.25">
      <c r="A403" s="46"/>
      <c r="B403" s="46"/>
      <c r="C403" s="46"/>
      <c r="D403" s="46"/>
      <c r="E403" s="46"/>
      <c r="F403" s="46"/>
      <c r="G403" s="46"/>
      <c r="H403" s="46"/>
      <c r="I403" s="46"/>
      <c r="J403" s="46"/>
      <c r="K403" s="46"/>
      <c r="L403" s="46"/>
      <c r="M403" s="46"/>
      <c r="N403" s="46"/>
      <c r="O403" s="46"/>
      <c r="P403" s="46"/>
    </row>
    <row r="404" spans="1:16" x14ac:dyDescent="0.25">
      <c r="A404" s="46"/>
      <c r="B404" s="46"/>
      <c r="C404" s="46"/>
      <c r="D404" s="46"/>
      <c r="E404" s="46"/>
      <c r="F404" s="46"/>
      <c r="G404" s="46"/>
      <c r="H404" s="46"/>
      <c r="I404" s="46"/>
      <c r="J404" s="46"/>
      <c r="K404" s="46"/>
      <c r="L404" s="46"/>
      <c r="M404" s="46"/>
      <c r="N404" s="46"/>
      <c r="O404" s="46"/>
      <c r="P404" s="46"/>
    </row>
    <row r="405" spans="1:16" x14ac:dyDescent="0.25">
      <c r="A405" s="46"/>
      <c r="B405" s="46"/>
      <c r="C405" s="46"/>
      <c r="D405" s="46"/>
      <c r="E405" s="46"/>
      <c r="F405" s="46"/>
      <c r="G405" s="46"/>
      <c r="H405" s="46"/>
      <c r="I405" s="46"/>
      <c r="J405" s="46"/>
      <c r="K405" s="46"/>
      <c r="L405" s="46"/>
      <c r="M405" s="46"/>
      <c r="N405" s="46"/>
      <c r="O405" s="46"/>
      <c r="P405" s="46" t="s">
        <v>120</v>
      </c>
    </row>
    <row r="406" spans="1:16" x14ac:dyDescent="0.25">
      <c r="A406" s="46"/>
      <c r="B406" s="46"/>
      <c r="C406" s="46"/>
      <c r="D406" s="46"/>
      <c r="E406" s="46"/>
      <c r="F406" s="46"/>
      <c r="G406" s="46"/>
      <c r="H406" s="46"/>
      <c r="I406" s="46"/>
      <c r="J406" s="46"/>
      <c r="K406" s="46"/>
      <c r="L406" s="46"/>
      <c r="M406" s="46"/>
      <c r="N406" s="46"/>
      <c r="O406" s="46"/>
    </row>
    <row r="407" spans="1:16" x14ac:dyDescent="0.25">
      <c r="A407" s="46"/>
      <c r="B407" s="46"/>
      <c r="C407" s="46"/>
      <c r="D407" s="46"/>
      <c r="E407" s="46"/>
      <c r="F407" s="46"/>
      <c r="G407" s="46"/>
      <c r="H407" s="46"/>
      <c r="I407" s="46"/>
      <c r="J407" s="46"/>
      <c r="K407" s="46"/>
      <c r="L407" s="46"/>
      <c r="M407" s="46"/>
      <c r="N407" s="46"/>
      <c r="O407" s="46"/>
    </row>
    <row r="408" spans="1:16" x14ac:dyDescent="0.25">
      <c r="A408" s="46"/>
      <c r="B408" s="46"/>
      <c r="C408" s="46"/>
      <c r="D408" s="46"/>
      <c r="E408" s="46"/>
      <c r="F408" s="46"/>
      <c r="G408" s="46"/>
      <c r="H408" s="46"/>
      <c r="I408" s="46"/>
      <c r="J408" s="46"/>
      <c r="K408" s="46"/>
      <c r="L408" s="46"/>
      <c r="M408" s="46"/>
      <c r="N408" s="46"/>
      <c r="O408" s="46"/>
    </row>
    <row r="409" spans="1:16" x14ac:dyDescent="0.25">
      <c r="A409" s="46"/>
      <c r="B409" s="46"/>
      <c r="C409" s="46"/>
      <c r="D409" s="46"/>
      <c r="E409" s="46"/>
      <c r="F409" s="46"/>
      <c r="G409" s="46"/>
      <c r="H409" s="46"/>
      <c r="I409" s="46"/>
      <c r="J409" s="46"/>
      <c r="K409" s="46"/>
      <c r="L409" s="46"/>
      <c r="M409" s="46"/>
      <c r="N409" s="46"/>
      <c r="O409" s="46"/>
    </row>
    <row r="410" spans="1:16" x14ac:dyDescent="0.25">
      <c r="A410" s="46"/>
      <c r="B410" s="46"/>
      <c r="C410" s="46"/>
      <c r="D410" s="46"/>
      <c r="E410" s="46"/>
      <c r="F410" s="46"/>
      <c r="G410" s="46"/>
      <c r="H410" s="46"/>
      <c r="I410" s="46"/>
      <c r="J410" s="46"/>
      <c r="K410" s="46"/>
      <c r="L410" s="46"/>
      <c r="M410" s="46"/>
      <c r="N410" s="46"/>
      <c r="O410" s="46"/>
    </row>
    <row r="411" spans="1:16" x14ac:dyDescent="0.25">
      <c r="A411" s="46"/>
      <c r="B411" s="46"/>
      <c r="C411" s="46"/>
      <c r="D411" s="46"/>
      <c r="E411" s="46"/>
      <c r="F411" s="46"/>
      <c r="G411" s="46"/>
      <c r="H411" s="46"/>
      <c r="I411" s="46"/>
      <c r="J411" s="46"/>
      <c r="K411" s="46"/>
      <c r="L411" s="46"/>
      <c r="M411" s="46"/>
      <c r="N411" s="46"/>
      <c r="O411" s="46"/>
    </row>
    <row r="412" spans="1:16" x14ac:dyDescent="0.25">
      <c r="A412" s="46"/>
      <c r="B412" s="46"/>
      <c r="C412" s="46"/>
      <c r="D412" s="46"/>
      <c r="E412" s="46"/>
      <c r="F412" s="46"/>
      <c r="G412" s="46"/>
      <c r="H412" s="46"/>
      <c r="I412" s="46"/>
      <c r="J412" s="46"/>
      <c r="K412" s="46"/>
      <c r="L412" s="46"/>
      <c r="M412" s="46"/>
      <c r="N412" s="46"/>
      <c r="O412" s="46"/>
    </row>
    <row r="413" spans="1:16" x14ac:dyDescent="0.25">
      <c r="A413" s="46"/>
      <c r="B413" s="46"/>
      <c r="C413" s="46"/>
      <c r="D413" s="46"/>
      <c r="E413" s="46"/>
      <c r="F413" s="46"/>
      <c r="G413" s="46"/>
      <c r="H413" s="46"/>
      <c r="I413" s="46"/>
      <c r="J413" s="46"/>
      <c r="K413" s="46"/>
      <c r="L413" s="46"/>
      <c r="M413" s="46"/>
      <c r="N413" s="46"/>
      <c r="O413" s="46"/>
    </row>
    <row r="414" spans="1:16" x14ac:dyDescent="0.25">
      <c r="A414" s="46"/>
      <c r="B414" s="46"/>
      <c r="C414" s="46"/>
      <c r="D414" s="46"/>
      <c r="E414" s="46"/>
      <c r="F414" s="46"/>
      <c r="G414" s="46"/>
      <c r="H414" s="46"/>
      <c r="I414" s="46"/>
      <c r="J414" s="46"/>
      <c r="K414" s="46"/>
      <c r="L414" s="46"/>
      <c r="M414" s="46"/>
      <c r="N414" s="46"/>
      <c r="O414" s="46"/>
    </row>
  </sheetData>
  <sheetProtection algorithmName="SHA-512" hashValue="YFg2vk9GruCO++maqa0yieySzoP98LiPU3N4ZFe6K2w2vZeS0GtNEEZNBtZ9RO674jUfuBZZQxBpzUBE4wFhFg==" saltValue="19dD++KPUgJjRKGOL0A2Yw==" spinCount="100000" sheet="1" formatCells="0" formatColumns="0" formatRows="0"/>
  <mergeCells count="158">
    <mergeCell ref="A363:O363"/>
    <mergeCell ref="A364:J364"/>
    <mergeCell ref="L295:M295"/>
    <mergeCell ref="N295:O295"/>
    <mergeCell ref="E296:E297"/>
    <mergeCell ref="G296:G297"/>
    <mergeCell ref="I296:I297"/>
    <mergeCell ref="K296:K297"/>
    <mergeCell ref="M296:M297"/>
    <mergeCell ref="O296:O297"/>
    <mergeCell ref="A277:O277"/>
    <mergeCell ref="A288:O288"/>
    <mergeCell ref="A293:O293"/>
    <mergeCell ref="A295:A297"/>
    <mergeCell ref="B295:B297"/>
    <mergeCell ref="C295:C297"/>
    <mergeCell ref="D295:E295"/>
    <mergeCell ref="F295:G295"/>
    <mergeCell ref="H295:I295"/>
    <mergeCell ref="J295:K295"/>
    <mergeCell ref="A232:O232"/>
    <mergeCell ref="A241:O241"/>
    <mergeCell ref="A245:O245"/>
    <mergeCell ref="A251:O251"/>
    <mergeCell ref="A253:A255"/>
    <mergeCell ref="B253:B255"/>
    <mergeCell ref="C253:C255"/>
    <mergeCell ref="D253:E253"/>
    <mergeCell ref="F253:G253"/>
    <mergeCell ref="H253:I253"/>
    <mergeCell ref="J253:K253"/>
    <mergeCell ref="L253:M253"/>
    <mergeCell ref="N253:O253"/>
    <mergeCell ref="E254:E255"/>
    <mergeCell ref="G254:G255"/>
    <mergeCell ref="I254:I255"/>
    <mergeCell ref="K254:K255"/>
    <mergeCell ref="M254:M255"/>
    <mergeCell ref="O254:O255"/>
    <mergeCell ref="A188:O188"/>
    <mergeCell ref="A200:O200"/>
    <mergeCell ref="A205:O205"/>
    <mergeCell ref="A210:O210"/>
    <mergeCell ref="A211:O211"/>
    <mergeCell ref="A213:A215"/>
    <mergeCell ref="B213:B215"/>
    <mergeCell ref="C213:C215"/>
    <mergeCell ref="D213:E213"/>
    <mergeCell ref="F213:G213"/>
    <mergeCell ref="H213:I213"/>
    <mergeCell ref="J213:K213"/>
    <mergeCell ref="L213:M213"/>
    <mergeCell ref="N213:O213"/>
    <mergeCell ref="E214:E215"/>
    <mergeCell ref="G214:G215"/>
    <mergeCell ref="I214:I215"/>
    <mergeCell ref="K214:K215"/>
    <mergeCell ref="M214:M215"/>
    <mergeCell ref="O214:O215"/>
    <mergeCell ref="N171:O171"/>
    <mergeCell ref="E172:E173"/>
    <mergeCell ref="G172:G173"/>
    <mergeCell ref="I172:I173"/>
    <mergeCell ref="K172:K173"/>
    <mergeCell ref="M172:M173"/>
    <mergeCell ref="O172:O173"/>
    <mergeCell ref="A155:O155"/>
    <mergeCell ref="A169:O169"/>
    <mergeCell ref="A171:A173"/>
    <mergeCell ref="B171:B173"/>
    <mergeCell ref="C171:C173"/>
    <mergeCell ref="D171:E171"/>
    <mergeCell ref="F171:G171"/>
    <mergeCell ref="H171:I171"/>
    <mergeCell ref="J171:K171"/>
    <mergeCell ref="L171:M171"/>
    <mergeCell ref="L131:M131"/>
    <mergeCell ref="N131:O131"/>
    <mergeCell ref="E132:E133"/>
    <mergeCell ref="G132:G133"/>
    <mergeCell ref="I132:I133"/>
    <mergeCell ref="K132:K133"/>
    <mergeCell ref="M132:M133"/>
    <mergeCell ref="O132:O133"/>
    <mergeCell ref="A107:O107"/>
    <mergeCell ref="A114:O114"/>
    <mergeCell ref="A129:O129"/>
    <mergeCell ref="A131:A133"/>
    <mergeCell ref="B131:B133"/>
    <mergeCell ref="C131:C133"/>
    <mergeCell ref="D131:E131"/>
    <mergeCell ref="F131:G131"/>
    <mergeCell ref="H131:I131"/>
    <mergeCell ref="J131:K131"/>
    <mergeCell ref="A87:O87"/>
    <mergeCell ref="A89:A91"/>
    <mergeCell ref="B89:B91"/>
    <mergeCell ref="C89:C91"/>
    <mergeCell ref="D89:E89"/>
    <mergeCell ref="F89:G89"/>
    <mergeCell ref="H89:I89"/>
    <mergeCell ref="J89:K89"/>
    <mergeCell ref="L89:M89"/>
    <mergeCell ref="N89:O89"/>
    <mergeCell ref="J90:J91"/>
    <mergeCell ref="K90:K91"/>
    <mergeCell ref="L90:L91"/>
    <mergeCell ref="M90:M91"/>
    <mergeCell ref="N90:N91"/>
    <mergeCell ref="O90:O91"/>
    <mergeCell ref="D90:D91"/>
    <mergeCell ref="E90:E91"/>
    <mergeCell ref="F90:F91"/>
    <mergeCell ref="G90:G91"/>
    <mergeCell ref="H90:H91"/>
    <mergeCell ref="I90:I91"/>
    <mergeCell ref="A73:O73"/>
    <mergeCell ref="J65:K65"/>
    <mergeCell ref="L65:M65"/>
    <mergeCell ref="N65:O65"/>
    <mergeCell ref="D66:D67"/>
    <mergeCell ref="E66:E67"/>
    <mergeCell ref="F66:F67"/>
    <mergeCell ref="G66:G67"/>
    <mergeCell ref="H66:H67"/>
    <mergeCell ref="I66:I67"/>
    <mergeCell ref="J66:J67"/>
    <mergeCell ref="A18:O18"/>
    <mergeCell ref="A36:O36"/>
    <mergeCell ref="A48:O48"/>
    <mergeCell ref="A63:O63"/>
    <mergeCell ref="A65:A67"/>
    <mergeCell ref="B65:B67"/>
    <mergeCell ref="C65:C67"/>
    <mergeCell ref="D65:E65"/>
    <mergeCell ref="F65:G65"/>
    <mergeCell ref="H65:I65"/>
    <mergeCell ref="K66:K67"/>
    <mergeCell ref="L66:L67"/>
    <mergeCell ref="M66:M67"/>
    <mergeCell ref="N66:N67"/>
    <mergeCell ref="O66:O67"/>
    <mergeCell ref="E7:E8"/>
    <mergeCell ref="G7:G8"/>
    <mergeCell ref="I7:I8"/>
    <mergeCell ref="K7:K8"/>
    <mergeCell ref="M7:M8"/>
    <mergeCell ref="O7:O8"/>
    <mergeCell ref="A4:O4"/>
    <mergeCell ref="A6:A8"/>
    <mergeCell ref="B6:B8"/>
    <mergeCell ref="C6:C8"/>
    <mergeCell ref="D6:E6"/>
    <mergeCell ref="F6:G6"/>
    <mergeCell ref="H6:I6"/>
    <mergeCell ref="J6:K6"/>
    <mergeCell ref="L6:M6"/>
    <mergeCell ref="N6:O6"/>
  </mergeCells>
  <pageMargins left="0.7" right="0.7" top="0.75" bottom="0.75" header="0.3" footer="0.3"/>
  <pageSetup scale="46" fitToHeight="6" orientation="landscape" horizontalDpi="4294967293" verticalDpi="4294967293" r:id="rId1"/>
  <headerFooter>
    <oddFooter>&amp;CPage &amp;P of &amp;N</oddFooter>
  </headerFooter>
  <rowBreaks count="8" manualBreakCount="8">
    <brk id="59" max="14" man="1"/>
    <brk id="83" max="16383" man="1"/>
    <brk id="125" max="16383" man="1"/>
    <brk id="165" max="14" man="1"/>
    <brk id="206" max="14" man="1"/>
    <brk id="246" max="14" man="1"/>
    <brk id="289" max="14" man="1"/>
    <brk id="363"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P414"/>
  <sheetViews>
    <sheetView zoomScale="90" zoomScaleNormal="90" zoomScaleSheetLayoutView="85" zoomScalePageLayoutView="60" workbookViewId="0"/>
  </sheetViews>
  <sheetFormatPr defaultRowHeight="15" x14ac:dyDescent="0.25"/>
  <cols>
    <col min="1" max="1" width="41.7109375" customWidth="1"/>
    <col min="2" max="16" width="8.7109375" customWidth="1"/>
  </cols>
  <sheetData>
    <row r="1" spans="1:16" ht="15" customHeight="1" x14ac:dyDescent="0.25">
      <c r="A1" s="304" t="str">
        <f>General!$A$4</f>
        <v>Spreadsheets for Environmental Footprint Analysis (SEFA) Version 3.0, November 2019</v>
      </c>
      <c r="B1" s="213"/>
      <c r="C1" s="213"/>
      <c r="D1" s="213"/>
      <c r="E1" s="213"/>
      <c r="F1" s="213"/>
      <c r="G1" s="213"/>
      <c r="H1" s="213"/>
      <c r="I1" s="213"/>
      <c r="J1" s="213"/>
      <c r="K1" s="213"/>
      <c r="L1" s="213"/>
      <c r="M1" s="213"/>
      <c r="N1" s="2"/>
      <c r="O1" s="47" t="e">
        <f ca="1">General!$A$3</f>
        <v>#REF!</v>
      </c>
      <c r="P1" s="46"/>
    </row>
    <row r="2" spans="1:16" x14ac:dyDescent="0.25">
      <c r="A2" s="213"/>
      <c r="B2" s="213"/>
      <c r="C2" s="213"/>
      <c r="D2" s="213"/>
      <c r="E2" s="213"/>
      <c r="F2" s="213"/>
      <c r="G2" s="213"/>
      <c r="H2" s="213"/>
      <c r="I2" s="213"/>
      <c r="J2" s="213"/>
      <c r="K2" s="213"/>
      <c r="L2" s="213"/>
      <c r="M2" s="213"/>
      <c r="N2" s="2"/>
      <c r="O2" s="47" t="e">
        <f ca="1">General!$A$6</f>
        <v>#REF!</v>
      </c>
      <c r="P2" s="46"/>
    </row>
    <row r="3" spans="1:16" x14ac:dyDescent="0.25">
      <c r="A3" s="213"/>
      <c r="B3" s="213"/>
      <c r="C3" s="213"/>
      <c r="D3" s="213"/>
      <c r="E3" s="213"/>
      <c r="F3" s="213"/>
      <c r="G3" s="213"/>
      <c r="H3" s="213"/>
      <c r="I3" s="213"/>
      <c r="J3" s="213"/>
      <c r="K3" s="213"/>
      <c r="L3" s="213"/>
      <c r="M3" s="213"/>
      <c r="N3" s="2"/>
      <c r="O3" s="47" t="e">
        <f ca="1">General!$C$18</f>
        <v>#REF!</v>
      </c>
      <c r="P3" s="46"/>
    </row>
    <row r="4" spans="1:16" ht="18.75" x14ac:dyDescent="0.3">
      <c r="A4" s="354" t="e">
        <f ca="1">CONCATENATE(O3," - On-Site Footprint (Scope 1)")</f>
        <v>#REF!</v>
      </c>
      <c r="B4" s="354"/>
      <c r="C4" s="354"/>
      <c r="D4" s="354"/>
      <c r="E4" s="354"/>
      <c r="F4" s="354"/>
      <c r="G4" s="354"/>
      <c r="H4" s="354"/>
      <c r="I4" s="354"/>
      <c r="J4" s="354"/>
      <c r="K4" s="354"/>
      <c r="L4" s="354"/>
      <c r="M4" s="354"/>
      <c r="N4" s="354"/>
      <c r="O4" s="354"/>
      <c r="P4" s="46"/>
    </row>
    <row r="5" spans="1:16" ht="15.75" thickBot="1" x14ac:dyDescent="0.3">
      <c r="A5" s="189"/>
      <c r="B5" s="46"/>
      <c r="C5" s="46"/>
      <c r="D5" s="46"/>
      <c r="E5" s="46"/>
      <c r="F5" s="46"/>
      <c r="G5" s="46"/>
      <c r="H5" s="46"/>
      <c r="I5" s="46"/>
      <c r="J5" s="46"/>
      <c r="K5" s="46"/>
      <c r="L5" s="46"/>
      <c r="M5" s="46"/>
      <c r="N5" s="46"/>
      <c r="O5" s="46"/>
      <c r="P5" s="46"/>
    </row>
    <row r="6" spans="1:16" ht="15.75" thickBot="1" x14ac:dyDescent="0.3">
      <c r="A6" s="341" t="s">
        <v>4</v>
      </c>
      <c r="B6" s="341" t="s">
        <v>0</v>
      </c>
      <c r="C6" s="341" t="s">
        <v>5</v>
      </c>
      <c r="D6" s="337" t="s">
        <v>6</v>
      </c>
      <c r="E6" s="338"/>
      <c r="F6" s="337" t="s">
        <v>65</v>
      </c>
      <c r="G6" s="338"/>
      <c r="H6" s="337" t="s">
        <v>8</v>
      </c>
      <c r="I6" s="338"/>
      <c r="J6" s="337" t="s">
        <v>9</v>
      </c>
      <c r="K6" s="338"/>
      <c r="L6" s="337" t="s">
        <v>10</v>
      </c>
      <c r="M6" s="338"/>
      <c r="N6" s="337" t="s">
        <v>11</v>
      </c>
      <c r="O6" s="338"/>
      <c r="P6" s="46"/>
    </row>
    <row r="7" spans="1:16" x14ac:dyDescent="0.25">
      <c r="A7" s="342"/>
      <c r="B7" s="342"/>
      <c r="C7" s="342"/>
      <c r="D7" s="48" t="s">
        <v>12</v>
      </c>
      <c r="E7" s="341" t="s">
        <v>13</v>
      </c>
      <c r="F7" s="48" t="s">
        <v>12</v>
      </c>
      <c r="G7" s="341" t="s">
        <v>119</v>
      </c>
      <c r="H7" s="48" t="s">
        <v>12</v>
      </c>
      <c r="I7" s="341" t="s">
        <v>14</v>
      </c>
      <c r="J7" s="48" t="s">
        <v>12</v>
      </c>
      <c r="K7" s="341" t="s">
        <v>14</v>
      </c>
      <c r="L7" s="48" t="s">
        <v>12</v>
      </c>
      <c r="M7" s="341" t="s">
        <v>14</v>
      </c>
      <c r="N7" s="48" t="s">
        <v>12</v>
      </c>
      <c r="O7" s="341" t="s">
        <v>14</v>
      </c>
      <c r="P7" s="46"/>
    </row>
    <row r="8" spans="1:16" ht="15.75" thickBot="1" x14ac:dyDescent="0.3">
      <c r="A8" s="353"/>
      <c r="B8" s="353"/>
      <c r="C8" s="353"/>
      <c r="D8" s="49" t="s">
        <v>15</v>
      </c>
      <c r="E8" s="353"/>
      <c r="F8" s="49" t="s">
        <v>15</v>
      </c>
      <c r="G8" s="353"/>
      <c r="H8" s="49" t="s">
        <v>15</v>
      </c>
      <c r="I8" s="353"/>
      <c r="J8" s="49" t="s">
        <v>15</v>
      </c>
      <c r="K8" s="353"/>
      <c r="L8" s="49" t="s">
        <v>15</v>
      </c>
      <c r="M8" s="353"/>
      <c r="N8" s="49" t="s">
        <v>15</v>
      </c>
      <c r="O8" s="353"/>
      <c r="P8" s="46"/>
    </row>
    <row r="9" spans="1:16" ht="15" customHeight="1" thickBot="1" x14ac:dyDescent="0.3">
      <c r="A9" s="50" t="s">
        <v>98</v>
      </c>
      <c r="B9" s="51"/>
      <c r="C9" s="52"/>
      <c r="D9" s="52"/>
      <c r="E9" s="52"/>
      <c r="F9" s="52"/>
      <c r="G9" s="52"/>
      <c r="H9" s="52"/>
      <c r="I9" s="52"/>
      <c r="J9" s="52"/>
      <c r="K9" s="52"/>
      <c r="L9" s="52"/>
      <c r="M9" s="52"/>
      <c r="N9" s="52"/>
      <c r="O9" s="52"/>
      <c r="P9" s="46"/>
    </row>
    <row r="10" spans="1:16" ht="15" customHeight="1" thickBot="1" x14ac:dyDescent="0.3">
      <c r="A10" s="53" t="s">
        <v>145</v>
      </c>
      <c r="B10" s="51"/>
      <c r="C10" s="52"/>
      <c r="D10" s="52"/>
      <c r="E10" s="52"/>
      <c r="F10" s="52"/>
      <c r="G10" s="52"/>
      <c r="H10" s="52"/>
      <c r="I10" s="52"/>
      <c r="J10" s="52"/>
      <c r="K10" s="52"/>
      <c r="L10" s="52"/>
      <c r="M10" s="52"/>
      <c r="N10" s="52"/>
      <c r="O10" s="52"/>
      <c r="P10" s="46"/>
    </row>
    <row r="11" spans="1:16" ht="15" customHeight="1" thickBot="1" x14ac:dyDescent="0.3">
      <c r="A11" s="54" t="s">
        <v>184</v>
      </c>
      <c r="B11" s="55" t="s">
        <v>16</v>
      </c>
      <c r="C11" s="56" t="str">
        <f ca="1">IFERROR('transfer 3'!U9,"")</f>
        <v/>
      </c>
      <c r="D11" s="52">
        <v>3.4129999999999998</v>
      </c>
      <c r="E11" s="52" t="str">
        <f ca="1">IFERROR(D11*$C11,"")</f>
        <v/>
      </c>
      <c r="F11" s="57"/>
      <c r="G11" s="57"/>
      <c r="H11" s="57"/>
      <c r="I11" s="57"/>
      <c r="J11" s="57"/>
      <c r="K11" s="57"/>
      <c r="L11" s="57"/>
      <c r="M11" s="57"/>
      <c r="N11" s="57"/>
      <c r="O11" s="57"/>
      <c r="P11" s="46"/>
    </row>
    <row r="12" spans="1:16" ht="15" customHeight="1" thickBot="1" x14ac:dyDescent="0.3">
      <c r="A12" s="54" t="s">
        <v>144</v>
      </c>
      <c r="B12" s="55" t="s">
        <v>68</v>
      </c>
      <c r="C12" s="56" t="str">
        <f ca="1">IFERROR('transfer 3'!U10,"")</f>
        <v/>
      </c>
      <c r="D12" s="52">
        <f>'Default Conversions'!D28</f>
        <v>0.10299999999999999</v>
      </c>
      <c r="E12" s="52" t="str">
        <f t="shared" ref="E12:I16" ca="1" si="0">IFERROR(D12*$C12,"")</f>
        <v/>
      </c>
      <c r="F12" s="52">
        <f>'Default Conversions'!F28</f>
        <v>13.1</v>
      </c>
      <c r="G12" s="52" t="str">
        <f t="shared" ca="1" si="0"/>
        <v/>
      </c>
      <c r="H12" s="52">
        <f>'Default Conversions'!H28</f>
        <v>0.01</v>
      </c>
      <c r="I12" s="52" t="str">
        <f t="shared" ref="I12" ca="1" si="1">IFERROR(H12*$C12,"")</f>
        <v/>
      </c>
      <c r="J12" s="52">
        <f>'Default Conversions'!J28</f>
        <v>6.2999999999999998E-6</v>
      </c>
      <c r="K12" s="52" t="str">
        <f t="shared" ref="K12:K16" ca="1" si="2">IFERROR(J12*$C12,"")</f>
        <v/>
      </c>
      <c r="L12" s="52">
        <f>'Default Conversions'!L28</f>
        <v>7.6000000000000004E-4</v>
      </c>
      <c r="M12" s="52" t="str">
        <f t="shared" ref="M12:M16" ca="1" si="3">IFERROR(L12*$C12,"")</f>
        <v/>
      </c>
      <c r="N12" s="52">
        <f>'Default Conversions'!N28</f>
        <v>8.3999999999999992E-6</v>
      </c>
      <c r="O12" s="52" t="str">
        <f t="shared" ref="O12:O16" ca="1" si="4">IFERROR(N12*$C12,"")</f>
        <v/>
      </c>
      <c r="P12" s="46"/>
    </row>
    <row r="13" spans="1:16" ht="15" customHeight="1" thickBot="1" x14ac:dyDescent="0.3">
      <c r="A13" s="54" t="s">
        <v>146</v>
      </c>
      <c r="B13" s="55" t="s">
        <v>17</v>
      </c>
      <c r="C13" s="56" t="str">
        <f ca="1">IFERROR('transfer 3'!U11,"")</f>
        <v/>
      </c>
      <c r="D13" s="52">
        <f>'Default Conversions'!D10</f>
        <v>0.127</v>
      </c>
      <c r="E13" s="52" t="str">
        <f t="shared" ca="1" si="0"/>
        <v/>
      </c>
      <c r="F13" s="52">
        <f>'Default Conversions'!F10</f>
        <v>22.3</v>
      </c>
      <c r="G13" s="52" t="str">
        <f t="shared" ca="1" si="0"/>
        <v/>
      </c>
      <c r="H13" s="52">
        <f>'Default Conversions'!H10</f>
        <v>0.2</v>
      </c>
      <c r="I13" s="52" t="str">
        <f t="shared" ca="1" si="0"/>
        <v/>
      </c>
      <c r="J13" s="52">
        <f>'Default Conversions'!J10</f>
        <v>0</v>
      </c>
      <c r="K13" s="52" t="str">
        <f t="shared" ca="1" si="2"/>
        <v/>
      </c>
      <c r="L13" s="52">
        <f>'Default Conversions'!L10</f>
        <v>9.8999999999999999E-4</v>
      </c>
      <c r="M13" s="52" t="str">
        <f t="shared" ca="1" si="3"/>
        <v/>
      </c>
      <c r="N13" s="52" t="str">
        <f>'Default Conversions'!N10</f>
        <v>NP</v>
      </c>
      <c r="O13" s="52" t="str">
        <f t="shared" ca="1" si="4"/>
        <v/>
      </c>
      <c r="P13" s="46"/>
    </row>
    <row r="14" spans="1:16" ht="15" customHeight="1" thickBot="1" x14ac:dyDescent="0.3">
      <c r="A14" s="54" t="s">
        <v>296</v>
      </c>
      <c r="B14" s="55" t="s">
        <v>17</v>
      </c>
      <c r="C14" s="56" t="str">
        <f ca="1">IFERROR('transfer 3'!U12,"")</f>
        <v/>
      </c>
      <c r="D14" s="52">
        <f>'Default Conversions'!D10</f>
        <v>0.127</v>
      </c>
      <c r="E14" s="52" t="str">
        <f t="shared" ca="1" si="0"/>
        <v/>
      </c>
      <c r="F14" s="52" t="str">
        <f ca="1">IFERROR(IF(ISNA('Transfer 1'!F7),'Default Conversions'!F10,'Transfer 1'!F7),"")</f>
        <v/>
      </c>
      <c r="G14" s="52" t="str">
        <f t="shared" ca="1" si="0"/>
        <v/>
      </c>
      <c r="H14" s="52" t="str">
        <f ca="1">IFERROR(IF(ISNA('Transfer 1'!H7),'Default Conversions'!H10,'Transfer 1'!H7),"")</f>
        <v/>
      </c>
      <c r="I14" s="52" t="str">
        <f t="shared" ca="1" si="0"/>
        <v/>
      </c>
      <c r="J14" s="52" t="str">
        <f ca="1">IFERROR(IF(ISNA('Transfer 1'!J7),'Default Conversions'!J10,'Transfer 1'!J7),"")</f>
        <v/>
      </c>
      <c r="K14" s="52" t="str">
        <f t="shared" ca="1" si="2"/>
        <v/>
      </c>
      <c r="L14" s="52" t="str">
        <f ca="1">IFERROR(IF(ISNA('Transfer 1'!L7),'Default Conversions'!L10,'Transfer 1'!L7),"")</f>
        <v/>
      </c>
      <c r="M14" s="52" t="str">
        <f t="shared" ca="1" si="3"/>
        <v/>
      </c>
      <c r="N14" s="52" t="str">
        <f ca="1">IFERROR(IF(ISNA('Transfer 1'!N7),'Default Conversions'!N10,'Transfer 1'!N7),"")</f>
        <v/>
      </c>
      <c r="O14" s="52" t="str">
        <f t="shared" ca="1" si="4"/>
        <v/>
      </c>
      <c r="P14" s="46"/>
    </row>
    <row r="15" spans="1:16" ht="15" customHeight="1" thickBot="1" x14ac:dyDescent="0.3">
      <c r="A15" s="54" t="str">
        <f ca="1">IFERROR('transfer 3'!Q13,"Other on-site renewable energy use #1")</f>
        <v>Other on-site renewable energy use #1</v>
      </c>
      <c r="B15" s="55" t="str">
        <f ca="1">IFERROR('transfer 3'!R12,"TBD")</f>
        <v>TBD</v>
      </c>
      <c r="C15" s="56" t="str">
        <f ca="1">IFERROR('transfer 3'!U13,"")</f>
        <v/>
      </c>
      <c r="D15" s="52" t="str">
        <f ca="1">IFERROR('Transfer 1'!D56,"")</f>
        <v/>
      </c>
      <c r="E15" s="52" t="str">
        <f t="shared" ca="1" si="0"/>
        <v/>
      </c>
      <c r="F15" s="52" t="str">
        <f ca="1">IFERROR('Transfer 1'!F56,"")</f>
        <v/>
      </c>
      <c r="G15" s="52" t="str">
        <f t="shared" ca="1" si="0"/>
        <v/>
      </c>
      <c r="H15" s="52" t="str">
        <f ca="1">IFERROR('Transfer 1'!H56,"")</f>
        <v/>
      </c>
      <c r="I15" s="52" t="str">
        <f t="shared" ca="1" si="0"/>
        <v/>
      </c>
      <c r="J15" s="52" t="str">
        <f ca="1">IFERROR('Transfer 1'!J56,"")</f>
        <v/>
      </c>
      <c r="K15" s="52" t="str">
        <f t="shared" ca="1" si="2"/>
        <v/>
      </c>
      <c r="L15" s="52" t="str">
        <f ca="1">IFERROR('Transfer 1'!L56,"")</f>
        <v/>
      </c>
      <c r="M15" s="52" t="str">
        <f t="shared" ca="1" si="3"/>
        <v/>
      </c>
      <c r="N15" s="52" t="str">
        <f ca="1">IFERROR('Transfer 1'!N56,"")</f>
        <v/>
      </c>
      <c r="O15" s="52" t="str">
        <f t="shared" ca="1" si="4"/>
        <v/>
      </c>
      <c r="P15" s="46"/>
    </row>
    <row r="16" spans="1:16" ht="15" customHeight="1" thickBot="1" x14ac:dyDescent="0.3">
      <c r="A16" s="54" t="str">
        <f ca="1">IFERROR('transfer 3'!Q14,"Other on-site renewable energy use #2")</f>
        <v>Other on-site renewable energy use #2</v>
      </c>
      <c r="B16" s="55" t="str">
        <f ca="1">IFERROR('transfer 3'!R13,"TBD")</f>
        <v>TBD</v>
      </c>
      <c r="C16" s="56" t="str">
        <f ca="1">IFERROR('transfer 3'!U14,"")</f>
        <v/>
      </c>
      <c r="D16" s="52" t="str">
        <f ca="1">IFERROR('Transfer 1'!D57,"")</f>
        <v/>
      </c>
      <c r="E16" s="52" t="str">
        <f t="shared" ca="1" si="0"/>
        <v/>
      </c>
      <c r="F16" s="52" t="str">
        <f ca="1">IFERROR('Transfer 1'!F57,"")</f>
        <v/>
      </c>
      <c r="G16" s="52" t="str">
        <f t="shared" ca="1" si="0"/>
        <v/>
      </c>
      <c r="H16" s="52" t="str">
        <f ca="1">IFERROR('Transfer 1'!H57,"")</f>
        <v/>
      </c>
      <c r="I16" s="52" t="str">
        <f t="shared" ca="1" si="0"/>
        <v/>
      </c>
      <c r="J16" s="52" t="str">
        <f ca="1">IFERROR('Transfer 1'!J57,"")</f>
        <v/>
      </c>
      <c r="K16" s="52" t="str">
        <f t="shared" ca="1" si="2"/>
        <v/>
      </c>
      <c r="L16" s="52" t="str">
        <f ca="1">IFERROR('Transfer 1'!L57,"")</f>
        <v/>
      </c>
      <c r="M16" s="52" t="str">
        <f t="shared" ca="1" si="3"/>
        <v/>
      </c>
      <c r="N16" s="52" t="str">
        <f ca="1">IFERROR('Transfer 1'!N57,"")</f>
        <v/>
      </c>
      <c r="O16" s="52" t="str">
        <f t="shared" ca="1" si="4"/>
        <v/>
      </c>
      <c r="P16" s="46"/>
    </row>
    <row r="17" spans="1:16" ht="15" customHeight="1" thickBot="1" x14ac:dyDescent="0.3">
      <c r="A17" s="124" t="s">
        <v>147</v>
      </c>
      <c r="B17" s="120"/>
      <c r="C17" s="121"/>
      <c r="D17" s="121"/>
      <c r="E17" s="122">
        <f ca="1">SUM(E11:E16)</f>
        <v>0</v>
      </c>
      <c r="F17" s="123"/>
      <c r="G17" s="122">
        <f ca="1">SUM(G12:G16)</f>
        <v>0</v>
      </c>
      <c r="H17" s="123"/>
      <c r="I17" s="122">
        <f ca="1">SUM(I12:I16)</f>
        <v>0</v>
      </c>
      <c r="J17" s="123"/>
      <c r="K17" s="122">
        <f ca="1">SUM(K12:K16)</f>
        <v>0</v>
      </c>
      <c r="L17" s="123"/>
      <c r="M17" s="122">
        <f ca="1">SUM(M12:M16)</f>
        <v>0</v>
      </c>
      <c r="N17" s="123"/>
      <c r="O17" s="122">
        <f ca="1">SUM(O12:O16)</f>
        <v>0</v>
      </c>
      <c r="P17" s="46"/>
    </row>
    <row r="18" spans="1:16" ht="30" customHeight="1" thickBot="1" x14ac:dyDescent="0.3">
      <c r="A18" s="343" t="s">
        <v>141</v>
      </c>
      <c r="B18" s="344"/>
      <c r="C18" s="344"/>
      <c r="D18" s="344"/>
      <c r="E18" s="344"/>
      <c r="F18" s="344"/>
      <c r="G18" s="344"/>
      <c r="H18" s="344"/>
      <c r="I18" s="344"/>
      <c r="J18" s="344"/>
      <c r="K18" s="344"/>
      <c r="L18" s="344"/>
      <c r="M18" s="344"/>
      <c r="N18" s="344"/>
      <c r="O18" s="345"/>
      <c r="P18" s="46"/>
    </row>
    <row r="19" spans="1:16" ht="15" customHeight="1" thickBot="1" x14ac:dyDescent="0.3">
      <c r="A19" s="53" t="s">
        <v>148</v>
      </c>
      <c r="B19" s="55"/>
      <c r="C19" s="52"/>
      <c r="D19" s="52"/>
      <c r="E19" s="52"/>
      <c r="F19" s="52"/>
      <c r="G19" s="52"/>
      <c r="H19" s="52"/>
      <c r="I19" s="52"/>
      <c r="J19" s="52"/>
      <c r="K19" s="52"/>
      <c r="L19" s="52"/>
      <c r="M19" s="52"/>
      <c r="N19" s="52"/>
      <c r="O19" s="52"/>
      <c r="P19" s="46"/>
    </row>
    <row r="20" spans="1:16" ht="15" customHeight="1" thickBot="1" x14ac:dyDescent="0.3">
      <c r="A20" s="54" t="s">
        <v>324</v>
      </c>
      <c r="B20" s="55" t="s">
        <v>16</v>
      </c>
      <c r="C20" s="56" t="str">
        <f ca="1">IFERROR('transfer 3'!U17,"")</f>
        <v/>
      </c>
      <c r="D20" s="52">
        <v>3.4129999999999998</v>
      </c>
      <c r="E20" s="52" t="str">
        <f ca="1">IFERROR(D20*$C20,"")</f>
        <v/>
      </c>
      <c r="F20" s="59"/>
      <c r="G20" s="59"/>
      <c r="H20" s="59"/>
      <c r="I20" s="59"/>
      <c r="J20" s="59"/>
      <c r="K20" s="59"/>
      <c r="L20" s="59"/>
      <c r="M20" s="59"/>
      <c r="N20" s="59"/>
      <c r="O20" s="59"/>
      <c r="P20" s="46"/>
    </row>
    <row r="21" spans="1:16" ht="15" customHeight="1" thickBot="1" x14ac:dyDescent="0.3">
      <c r="A21" s="54" t="s">
        <v>297</v>
      </c>
      <c r="B21" s="55" t="s">
        <v>308</v>
      </c>
      <c r="C21" s="56" t="str">
        <f ca="1">IFERROR('transfer 3'!U18,"")</f>
        <v/>
      </c>
      <c r="D21" s="52">
        <f>'Default Conversions'!D11</f>
        <v>0.13900000000000001</v>
      </c>
      <c r="E21" s="52" t="str">
        <f t="shared" ref="E21:G34" ca="1" si="5">IFERROR(D21*$C21,"")</f>
        <v/>
      </c>
      <c r="F21" s="52" t="str">
        <f ca="1">IFERROR(IF(ISNA('Transfer 1'!F8),'Default Conversions'!F11,'Transfer 1'!F8),"")</f>
        <v/>
      </c>
      <c r="G21" s="52" t="str">
        <f t="shared" ref="G21:G29" ca="1" si="6">IFERROR(F21*$C21,"")</f>
        <v/>
      </c>
      <c r="H21" s="52" t="str">
        <f ca="1">IFERROR(IF(ISNA('Transfer 1'!H8),'Default Conversions'!H11,'Transfer 1'!H8),"")</f>
        <v/>
      </c>
      <c r="I21" s="52" t="str">
        <f t="shared" ref="I21:I34" ca="1" si="7">IFERROR(H21*$C21,"")</f>
        <v/>
      </c>
      <c r="J21" s="52" t="str">
        <f ca="1">IFERROR(IF(ISNA('Transfer 1'!J8),'Default Conversions'!J11,'Transfer 1'!J8),"")</f>
        <v/>
      </c>
      <c r="K21" s="52" t="str">
        <f t="shared" ref="K21:K34" ca="1" si="8">IFERROR(J21*$C21,"")</f>
        <v/>
      </c>
      <c r="L21" s="52" t="str">
        <f ca="1">IFERROR(IF(ISNA('Transfer 1'!L8),'Default Conversions'!L11,'Transfer 1'!L8),"")</f>
        <v/>
      </c>
      <c r="M21" s="52" t="str">
        <f t="shared" ref="M21:M34" ca="1" si="9">IFERROR(L21*$C21,"")</f>
        <v/>
      </c>
      <c r="N21" s="52" t="str">
        <f ca="1">IFERROR(IF(ISNA('Transfer 1'!N8),'Default Conversions'!N11,'Transfer 1'!N8),"")</f>
        <v/>
      </c>
      <c r="O21" s="52" t="str">
        <f t="shared" ref="O21:O34" ca="1" si="10">IFERROR(N21*$C21,"")</f>
        <v/>
      </c>
      <c r="P21" s="46"/>
    </row>
    <row r="22" spans="1:16" ht="15" customHeight="1" thickBot="1" x14ac:dyDescent="0.3">
      <c r="A22" s="54" t="s">
        <v>298</v>
      </c>
      <c r="B22" s="55" t="s">
        <v>308</v>
      </c>
      <c r="C22" s="56" t="str">
        <f ca="1">IFERROR('transfer 3'!U19,"")</f>
        <v/>
      </c>
      <c r="D22" s="52">
        <f>'Default Conversions'!D12</f>
        <v>0.13900000000000001</v>
      </c>
      <c r="E22" s="52" t="str">
        <f t="shared" ca="1" si="5"/>
        <v/>
      </c>
      <c r="F22" s="52">
        <f>'Default Conversions'!F12</f>
        <v>22.21</v>
      </c>
      <c r="G22" s="52" t="str">
        <f t="shared" ca="1" si="6"/>
        <v/>
      </c>
      <c r="H22" s="52">
        <f>'Default Conversions'!H12</f>
        <v>0.1565</v>
      </c>
      <c r="I22" s="52" t="str">
        <f t="shared" ca="1" si="7"/>
        <v/>
      </c>
      <c r="J22" s="52">
        <f>'Default Conversions'!J12</f>
        <v>1.45E-4</v>
      </c>
      <c r="K22" s="52" t="str">
        <f t="shared" ca="1" si="8"/>
        <v/>
      </c>
      <c r="L22" s="52">
        <f>'Default Conversions'!L12</f>
        <v>1.4499999999999999E-2</v>
      </c>
      <c r="M22" s="52" t="str">
        <f t="shared" ca="1" si="9"/>
        <v/>
      </c>
      <c r="N22" s="52">
        <f>'Default Conversions'!N12</f>
        <v>4.0000000000000003E-5</v>
      </c>
      <c r="O22" s="52" t="str">
        <f t="shared" ca="1" si="10"/>
        <v/>
      </c>
      <c r="P22" s="46"/>
    </row>
    <row r="23" spans="1:16" ht="15" customHeight="1" thickBot="1" x14ac:dyDescent="0.3">
      <c r="A23" s="54" t="s">
        <v>299</v>
      </c>
      <c r="B23" s="55" t="s">
        <v>308</v>
      </c>
      <c r="C23" s="56" t="str">
        <f ca="1">IFERROR('transfer 3'!U20,"")</f>
        <v/>
      </c>
      <c r="D23" s="52">
        <f>'Default Conversions'!D13</f>
        <v>0.13900000000000001</v>
      </c>
      <c r="E23" s="52" t="str">
        <f t="shared" ca="1" si="5"/>
        <v/>
      </c>
      <c r="F23" s="52">
        <f>'Default Conversions'!F13</f>
        <v>22.24</v>
      </c>
      <c r="G23" s="52" t="str">
        <f t="shared" ca="1" si="6"/>
        <v/>
      </c>
      <c r="H23" s="52">
        <f>'Default Conversions'!H13</f>
        <v>0.10100000000000001</v>
      </c>
      <c r="I23" s="52" t="str">
        <f t="shared" ca="1" si="7"/>
        <v/>
      </c>
      <c r="J23" s="52">
        <f>'Default Conversions'!J13</f>
        <v>1.2999999999999999E-4</v>
      </c>
      <c r="K23" s="52" t="str">
        <f t="shared" ca="1" si="8"/>
        <v/>
      </c>
      <c r="L23" s="52">
        <f>'Default Conversions'!L13</f>
        <v>8.9999999999999993E-3</v>
      </c>
      <c r="M23" s="52" t="str">
        <f t="shared" ca="1" si="9"/>
        <v/>
      </c>
      <c r="N23" s="52">
        <f>'Default Conversions'!N13</f>
        <v>4.0000000000000003E-5</v>
      </c>
      <c r="O23" s="52" t="str">
        <f t="shared" ca="1" si="10"/>
        <v/>
      </c>
      <c r="P23" s="46"/>
    </row>
    <row r="24" spans="1:16" ht="15" customHeight="1" thickBot="1" x14ac:dyDescent="0.3">
      <c r="A24" s="54" t="s">
        <v>300</v>
      </c>
      <c r="B24" s="55" t="s">
        <v>308</v>
      </c>
      <c r="C24" s="56" t="str">
        <f ca="1">IFERROR('transfer 3'!U21,"")</f>
        <v/>
      </c>
      <c r="D24" s="52">
        <f>'Default Conversions'!D14</f>
        <v>0.13900000000000001</v>
      </c>
      <c r="E24" s="52" t="str">
        <f t="shared" ca="1" si="5"/>
        <v/>
      </c>
      <c r="F24" s="52">
        <f>'Default Conversions'!F14</f>
        <v>22.24</v>
      </c>
      <c r="G24" s="52" t="str">
        <f t="shared" ca="1" si="6"/>
        <v/>
      </c>
      <c r="H24" s="52">
        <f>'Default Conversions'!H14</f>
        <v>0.14899999999999999</v>
      </c>
      <c r="I24" s="52" t="str">
        <f t="shared" ca="1" si="7"/>
        <v/>
      </c>
      <c r="J24" s="52">
        <f>'Default Conversions'!J14</f>
        <v>1.2999999999999999E-4</v>
      </c>
      <c r="K24" s="52" t="str">
        <f t="shared" ca="1" si="8"/>
        <v/>
      </c>
      <c r="L24" s="52">
        <f>'Default Conversions'!L14</f>
        <v>6.0000000000000001E-3</v>
      </c>
      <c r="M24" s="52" t="str">
        <f t="shared" ca="1" si="9"/>
        <v/>
      </c>
      <c r="N24" s="52">
        <f>'Default Conversions'!N14</f>
        <v>4.0000000000000003E-5</v>
      </c>
      <c r="O24" s="52" t="str">
        <f t="shared" ca="1" si="10"/>
        <v/>
      </c>
      <c r="P24" s="46"/>
    </row>
    <row r="25" spans="1:16" ht="15" customHeight="1" thickBot="1" x14ac:dyDescent="0.3">
      <c r="A25" s="54" t="s">
        <v>301</v>
      </c>
      <c r="B25" s="55" t="s">
        <v>308</v>
      </c>
      <c r="C25" s="56" t="str">
        <f ca="1">IFERROR('transfer 3'!U22,"")</f>
        <v/>
      </c>
      <c r="D25" s="52">
        <f>'Default Conversions'!D20</f>
        <v>0.124</v>
      </c>
      <c r="E25" s="52" t="str">
        <f t="shared" ca="1" si="5"/>
        <v/>
      </c>
      <c r="F25" s="52" t="str">
        <f ca="1">IFERROR(IF(ISNA('Transfer 1'!F9),'Default Conversions'!F20,'Transfer 1'!F9),"")</f>
        <v/>
      </c>
      <c r="G25" s="52" t="str">
        <f t="shared" ca="1" si="6"/>
        <v/>
      </c>
      <c r="H25" s="52" t="str">
        <f ca="1">IFERROR(IF(ISNA('Transfer 1'!H9),'Default Conversions'!H20,'Transfer 1'!H9),"")</f>
        <v/>
      </c>
      <c r="I25" s="52" t="str">
        <f t="shared" ca="1" si="7"/>
        <v/>
      </c>
      <c r="J25" s="52" t="str">
        <f ca="1">IFERROR(IF(ISNA('Transfer 1'!J9),'Default Conversions'!J20,'Transfer 1'!J9),"")</f>
        <v/>
      </c>
      <c r="K25" s="52" t="str">
        <f t="shared" ca="1" si="8"/>
        <v/>
      </c>
      <c r="L25" s="52" t="str">
        <f ca="1">IFERROR(IF(ISNA('Transfer 1'!L9),'Default Conversions'!L20,'Transfer 1'!L9),"")</f>
        <v/>
      </c>
      <c r="M25" s="52" t="str">
        <f t="shared" ca="1" si="9"/>
        <v/>
      </c>
      <c r="N25" s="52" t="str">
        <f ca="1">IFERROR(IF(ISNA('Transfer 1'!N9),'Default Conversions'!N20,'Transfer 1'!N9),"")</f>
        <v/>
      </c>
      <c r="O25" s="52" t="str">
        <f t="shared" ca="1" si="10"/>
        <v/>
      </c>
      <c r="P25" s="46"/>
    </row>
    <row r="26" spans="1:16" ht="15" customHeight="1" thickBot="1" x14ac:dyDescent="0.3">
      <c r="A26" s="54" t="s">
        <v>302</v>
      </c>
      <c r="B26" s="55" t="s">
        <v>308</v>
      </c>
      <c r="C26" s="56" t="str">
        <f ca="1">IFERROR('transfer 3'!U23,"")</f>
        <v/>
      </c>
      <c r="D26" s="52">
        <f>'Default Conversions'!D21</f>
        <v>0.124</v>
      </c>
      <c r="E26" s="52" t="str">
        <f t="shared" ca="1" si="5"/>
        <v/>
      </c>
      <c r="F26" s="52">
        <f>'Default Conversions'!F21</f>
        <v>17.48</v>
      </c>
      <c r="G26" s="52" t="str">
        <f t="shared" ca="1" si="6"/>
        <v/>
      </c>
      <c r="H26" s="52">
        <f>'Default Conversions'!H21</f>
        <v>3.6999999999999998E-2</v>
      </c>
      <c r="I26" s="52" t="str">
        <f t="shared" ca="1" si="7"/>
        <v/>
      </c>
      <c r="J26" s="52">
        <f>'Default Conversions'!J21</f>
        <v>2.5000000000000001E-4</v>
      </c>
      <c r="K26" s="52" t="str">
        <f t="shared" ca="1" si="8"/>
        <v/>
      </c>
      <c r="L26" s="52">
        <f>'Default Conversions'!L21</f>
        <v>0.16500000000000001</v>
      </c>
      <c r="M26" s="52" t="str">
        <f t="shared" ca="1" si="9"/>
        <v/>
      </c>
      <c r="N26" s="52">
        <f>'Default Conversions'!N21</f>
        <v>8.0000000000000007E-5</v>
      </c>
      <c r="O26" s="52" t="str">
        <f t="shared" ca="1" si="10"/>
        <v/>
      </c>
      <c r="P26" s="46"/>
    </row>
    <row r="27" spans="1:16" ht="15" customHeight="1" thickBot="1" x14ac:dyDescent="0.3">
      <c r="A27" s="54" t="s">
        <v>303</v>
      </c>
      <c r="B27" s="55" t="s">
        <v>308</v>
      </c>
      <c r="C27" s="56" t="str">
        <f ca="1">IFERROR('transfer 3'!U24,"")</f>
        <v/>
      </c>
      <c r="D27" s="52">
        <f>'Default Conversions'!D22</f>
        <v>0.124</v>
      </c>
      <c r="E27" s="52" t="str">
        <f t="shared" ca="1" si="5"/>
        <v/>
      </c>
      <c r="F27" s="52">
        <f>'Default Conversions'!F22</f>
        <v>19.93</v>
      </c>
      <c r="G27" s="52" t="str">
        <f t="shared" ca="1" si="6"/>
        <v/>
      </c>
      <c r="H27" s="52">
        <f>'Default Conversions'!H22</f>
        <v>3.2000000000000001E-2</v>
      </c>
      <c r="I27" s="52" t="str">
        <f t="shared" ca="1" si="7"/>
        <v/>
      </c>
      <c r="J27" s="52">
        <f>'Default Conversions'!J22</f>
        <v>2.9E-4</v>
      </c>
      <c r="K27" s="52" t="str">
        <f t="shared" ca="1" si="8"/>
        <v/>
      </c>
      <c r="L27" s="52">
        <f>'Default Conversions'!L22</f>
        <v>2E-3</v>
      </c>
      <c r="M27" s="52" t="str">
        <f t="shared" ca="1" si="9"/>
        <v/>
      </c>
      <c r="N27" s="52">
        <f>'Default Conversions'!N22</f>
        <v>9.0000000000000006E-5</v>
      </c>
      <c r="O27" s="52" t="str">
        <f t="shared" ca="1" si="10"/>
        <v/>
      </c>
      <c r="P27" s="46"/>
    </row>
    <row r="28" spans="1:16" ht="15" customHeight="1" thickBot="1" x14ac:dyDescent="0.3">
      <c r="A28" s="54" t="s">
        <v>149</v>
      </c>
      <c r="B28" s="55" t="s">
        <v>24</v>
      </c>
      <c r="C28" s="56" t="str">
        <f ca="1">IFERROR('transfer 3'!U25,"")</f>
        <v/>
      </c>
      <c r="D28" s="52">
        <f>'Default Conversions'!D26</f>
        <v>0.10299999999999999</v>
      </c>
      <c r="E28" s="52" t="str">
        <f t="shared" ca="1" si="5"/>
        <v/>
      </c>
      <c r="F28" s="52" t="str">
        <f ca="1">IFERROR(IF(ISNA('Transfer 1'!F12),'Default Conversions'!F26,'Transfer 1'!F12),"")</f>
        <v/>
      </c>
      <c r="G28" s="52" t="str">
        <f t="shared" ca="1" si="6"/>
        <v/>
      </c>
      <c r="H28" s="52" t="str">
        <f ca="1">IFERROR(IF(ISNA('Transfer 1'!H12),'Default Conversions'!H26,'Transfer 1'!H12),"")</f>
        <v/>
      </c>
      <c r="I28" s="52" t="str">
        <f t="shared" ca="1" si="7"/>
        <v/>
      </c>
      <c r="J28" s="52" t="str">
        <f ca="1">IFERROR(IF(ISNA('Transfer 1'!J12),'Default Conversions'!J26,'Transfer 1'!J12),"")</f>
        <v/>
      </c>
      <c r="K28" s="52" t="str">
        <f t="shared" ca="1" si="8"/>
        <v/>
      </c>
      <c r="L28" s="52" t="str">
        <f ca="1">IFERROR(IF(ISNA('Transfer 1'!L12),'Default Conversions'!L26,'Transfer 1'!L12),"")</f>
        <v/>
      </c>
      <c r="M28" s="52" t="str">
        <f t="shared" ca="1" si="9"/>
        <v/>
      </c>
      <c r="N28" s="52" t="str">
        <f ca="1">IFERROR(IF(ISNA('Transfer 1'!N12),'Default Conversions'!N26,'Transfer 1'!N12),"")</f>
        <v/>
      </c>
      <c r="O28" s="52" t="str">
        <f t="shared" ca="1" si="10"/>
        <v/>
      </c>
      <c r="P28" s="46"/>
    </row>
    <row r="29" spans="1:16" ht="15" customHeight="1" thickBot="1" x14ac:dyDescent="0.3">
      <c r="A29" s="54" t="s">
        <v>304</v>
      </c>
      <c r="B29" s="55" t="s">
        <v>24</v>
      </c>
      <c r="C29" s="56" t="str">
        <f ca="1">IFERROR('transfer 3'!U26,"")</f>
        <v/>
      </c>
      <c r="D29" s="52" t="str">
        <f>'Default Conversions'!D27</f>
        <v>NP</v>
      </c>
      <c r="E29" s="52" t="str">
        <f t="shared" ca="1" si="5"/>
        <v/>
      </c>
      <c r="F29" s="52" t="str">
        <f ca="1">IFERROR(IF(ISNA('Transfer 1'!F10),'Default Conversions'!F27,'Transfer 1'!F10),"")</f>
        <v/>
      </c>
      <c r="G29" s="52" t="str">
        <f t="shared" ca="1" si="6"/>
        <v/>
      </c>
      <c r="H29" s="52" t="str">
        <f ca="1">IFERROR(IF(ISNA('Transfer 1'!H10),'Default Conversions'!H27,'Transfer 1'!H10),"")</f>
        <v/>
      </c>
      <c r="I29" s="52" t="str">
        <f t="shared" ca="1" si="7"/>
        <v/>
      </c>
      <c r="J29" s="52" t="str">
        <f ca="1">IFERROR(IF(ISNA('Transfer 1'!J10),'Default Conversions'!J27,'Transfer 1'!J10),"")</f>
        <v/>
      </c>
      <c r="K29" s="52" t="str">
        <f t="shared" ca="1" si="8"/>
        <v/>
      </c>
      <c r="L29" s="52" t="str">
        <f ca="1">IFERROR(IF(ISNA('Transfer 1'!L10),'Default Conversions'!L27,'Transfer 1'!L10),"")</f>
        <v/>
      </c>
      <c r="M29" s="52" t="str">
        <f t="shared" ca="1" si="9"/>
        <v/>
      </c>
      <c r="N29" s="52" t="str">
        <f ca="1">IFERROR(IF(ISNA('Transfer 1'!N10),'Default Conversions'!N27,'Transfer 1'!N10),"")</f>
        <v/>
      </c>
      <c r="O29" s="52" t="str">
        <f t="shared" ca="1" si="10"/>
        <v/>
      </c>
      <c r="P29" s="46"/>
    </row>
    <row r="30" spans="1:16" ht="15" customHeight="1" thickBot="1" x14ac:dyDescent="0.3">
      <c r="A30" s="54" t="s">
        <v>305</v>
      </c>
      <c r="B30" s="55" t="s">
        <v>24</v>
      </c>
      <c r="C30" s="56" t="str">
        <f ca="1">IFERROR('transfer 3'!U27,"")</f>
        <v/>
      </c>
      <c r="D30" s="52" t="str">
        <f>'Default Conversions'!D27</f>
        <v>NP</v>
      </c>
      <c r="E30" s="52" t="str">
        <f t="shared" ca="1" si="5"/>
        <v/>
      </c>
      <c r="F30" s="52">
        <f>'Default Conversions'!F27</f>
        <v>1957.835</v>
      </c>
      <c r="G30" s="52" t="str">
        <f t="shared" ca="1" si="5"/>
        <v/>
      </c>
      <c r="H30" s="52">
        <f>'Default Conversions'!H27</f>
        <v>16.032499999999999</v>
      </c>
      <c r="I30" s="52" t="str">
        <f t="shared" ca="1" si="7"/>
        <v/>
      </c>
      <c r="J30" s="52">
        <f>'Default Conversions'!J27</f>
        <v>2.3045E-2</v>
      </c>
      <c r="K30" s="52" t="str">
        <f t="shared" ca="1" si="8"/>
        <v/>
      </c>
      <c r="L30" s="52">
        <f>'Default Conversions'!L27</f>
        <v>0.27750000000000002</v>
      </c>
      <c r="M30" s="52" t="str">
        <f t="shared" ca="1" si="9"/>
        <v/>
      </c>
      <c r="N30" s="52">
        <f>'Default Conversions'!N27</f>
        <v>0</v>
      </c>
      <c r="O30" s="52" t="str">
        <f t="shared" ca="1" si="10"/>
        <v/>
      </c>
      <c r="P30" s="46"/>
    </row>
    <row r="31" spans="1:16" ht="15" customHeight="1" thickBot="1" x14ac:dyDescent="0.3">
      <c r="A31" s="54" t="s">
        <v>306</v>
      </c>
      <c r="B31" s="55" t="s">
        <v>17</v>
      </c>
      <c r="C31" s="56" t="str">
        <f ca="1">IFERROR('transfer 3'!U28,"")</f>
        <v/>
      </c>
      <c r="D31" s="52" t="str">
        <f>'Default Conversions'!D25</f>
        <v>NP</v>
      </c>
      <c r="E31" s="52" t="str">
        <f t="shared" ca="1" si="5"/>
        <v/>
      </c>
      <c r="F31" s="52" t="str">
        <f ca="1">IFERROR(IF(ISNA('Transfer 1'!F11),'Default Conversions'!F25,'Transfer 1'!F11),"")</f>
        <v/>
      </c>
      <c r="G31" s="52" t="str">
        <f t="shared" ca="1" si="5"/>
        <v/>
      </c>
      <c r="H31" s="52" t="str">
        <f ca="1">IFERROR(IF(ISNA('Transfer 1'!H11),'Default Conversions'!H25,'Transfer 1'!H11),"")</f>
        <v/>
      </c>
      <c r="I31" s="52" t="str">
        <f t="shared" ca="1" si="7"/>
        <v/>
      </c>
      <c r="J31" s="52" t="str">
        <f ca="1">IFERROR(IF(ISNA('Transfer 1'!J11),'Default Conversions'!J25,'Transfer 1'!J11),"")</f>
        <v/>
      </c>
      <c r="K31" s="52" t="str">
        <f t="shared" ca="1" si="8"/>
        <v/>
      </c>
      <c r="L31" s="52" t="str">
        <f ca="1">IFERROR(IF(ISNA('Transfer 1'!L11),'Default Conversions'!L25,'Transfer 1'!L11),"")</f>
        <v/>
      </c>
      <c r="M31" s="52" t="str">
        <f t="shared" ca="1" si="9"/>
        <v/>
      </c>
      <c r="N31" s="52" t="str">
        <f ca="1">IFERROR(IF(ISNA('Transfer 1'!N11),'Default Conversions'!N25,'Transfer 1'!N11),"")</f>
        <v/>
      </c>
      <c r="O31" s="52" t="str">
        <f t="shared" ca="1" si="10"/>
        <v/>
      </c>
      <c r="P31" s="46"/>
    </row>
    <row r="32" spans="1:16" ht="15" customHeight="1" thickBot="1" x14ac:dyDescent="0.3">
      <c r="A32" s="54" t="s">
        <v>307</v>
      </c>
      <c r="B32" s="55" t="s">
        <v>17</v>
      </c>
      <c r="C32" s="56" t="str">
        <f ca="1">IFERROR('transfer 3'!U29,"")</f>
        <v/>
      </c>
      <c r="D32" s="52" t="str">
        <f>'Default Conversions'!D25</f>
        <v>NP</v>
      </c>
      <c r="E32" s="52" t="str">
        <f t="shared" ca="1" si="5"/>
        <v/>
      </c>
      <c r="F32" s="52">
        <f>'Default Conversions'!F25</f>
        <v>12.69</v>
      </c>
      <c r="G32" s="52" t="str">
        <f t="shared" ca="1" si="5"/>
        <v/>
      </c>
      <c r="H32" s="52">
        <f>'Default Conversions'!H25</f>
        <v>2.1000000000000001E-2</v>
      </c>
      <c r="I32" s="52" t="str">
        <f t="shared" ca="1" si="7"/>
        <v/>
      </c>
      <c r="J32" s="52">
        <f>'Default Conversions'!J25</f>
        <v>1.2999999999999999E-4</v>
      </c>
      <c r="K32" s="52" t="str">
        <f t="shared" ca="1" si="8"/>
        <v/>
      </c>
      <c r="L32" s="52">
        <f>'Default Conversions'!L25</f>
        <v>1E-3</v>
      </c>
      <c r="M32" s="52" t="str">
        <f t="shared" ca="1" si="9"/>
        <v/>
      </c>
      <c r="N32" s="52">
        <f>'Default Conversions'!N25</f>
        <v>0</v>
      </c>
      <c r="O32" s="52" t="str">
        <f t="shared" ca="1" si="10"/>
        <v/>
      </c>
      <c r="P32" s="46"/>
    </row>
    <row r="33" spans="1:16" ht="15" customHeight="1" thickBot="1" x14ac:dyDescent="0.3">
      <c r="A33" s="54" t="str">
        <f ca="1">IFERROR('transfer 3'!Q30,"Other on-site conventional energy use #1")</f>
        <v>Other on-site conventional energy use #1</v>
      </c>
      <c r="B33" s="55" t="str">
        <f ca="1">IFERROR('transfer 3'!R30,"TBD")</f>
        <v>TBD</v>
      </c>
      <c r="C33" s="56" t="str">
        <f ca="1">IFERROR('transfer 3'!U30,"")</f>
        <v/>
      </c>
      <c r="D33" s="52" t="str">
        <f ca="1">IFERROR('Transfer 1'!D62,"")</f>
        <v/>
      </c>
      <c r="E33" s="52" t="str">
        <f t="shared" ca="1" si="5"/>
        <v/>
      </c>
      <c r="F33" s="52" t="str">
        <f ca="1">IFERROR('Transfer 1'!F62,"")</f>
        <v/>
      </c>
      <c r="G33" s="52" t="str">
        <f t="shared" ca="1" si="5"/>
        <v/>
      </c>
      <c r="H33" s="52" t="str">
        <f ca="1">IFERROR('Transfer 1'!H62,"")</f>
        <v/>
      </c>
      <c r="I33" s="52" t="str">
        <f t="shared" ca="1" si="7"/>
        <v/>
      </c>
      <c r="J33" s="52" t="str">
        <f ca="1">IFERROR('Transfer 1'!J62,"")</f>
        <v/>
      </c>
      <c r="K33" s="52" t="str">
        <f t="shared" ca="1" si="8"/>
        <v/>
      </c>
      <c r="L33" s="52" t="str">
        <f ca="1">IFERROR('Transfer 1'!L62,"")</f>
        <v/>
      </c>
      <c r="M33" s="52" t="str">
        <f t="shared" ca="1" si="9"/>
        <v/>
      </c>
      <c r="N33" s="52" t="str">
        <f ca="1">IFERROR('Transfer 1'!N62,"")</f>
        <v/>
      </c>
      <c r="O33" s="52" t="str">
        <f t="shared" ca="1" si="10"/>
        <v/>
      </c>
      <c r="P33" s="46"/>
    </row>
    <row r="34" spans="1:16" ht="15" customHeight="1" thickBot="1" x14ac:dyDescent="0.3">
      <c r="A34" s="54" t="str">
        <f ca="1">IFERROR('transfer 3'!Q31,"Other on-site conventional energy use #2")</f>
        <v>Other on-site conventional energy use #2</v>
      </c>
      <c r="B34" s="55" t="str">
        <f ca="1">IFERROR('transfer 3'!R31,"TBD")</f>
        <v>TBD</v>
      </c>
      <c r="C34" s="56" t="str">
        <f ca="1">IFERROR('transfer 3'!U31,"")</f>
        <v/>
      </c>
      <c r="D34" s="52" t="str">
        <f ca="1">IFERROR('Transfer 1'!D63,"")</f>
        <v/>
      </c>
      <c r="E34" s="52" t="str">
        <f t="shared" ca="1" si="5"/>
        <v/>
      </c>
      <c r="F34" s="52" t="str">
        <f ca="1">IFERROR('Transfer 1'!F63,"")</f>
        <v/>
      </c>
      <c r="G34" s="52" t="str">
        <f t="shared" ca="1" si="5"/>
        <v/>
      </c>
      <c r="H34" s="52" t="str">
        <f ca="1">IFERROR('Transfer 1'!H63,"")</f>
        <v/>
      </c>
      <c r="I34" s="52" t="str">
        <f t="shared" ca="1" si="7"/>
        <v/>
      </c>
      <c r="J34" s="52" t="str">
        <f ca="1">IFERROR('Transfer 1'!J63,"")</f>
        <v/>
      </c>
      <c r="K34" s="52" t="str">
        <f t="shared" ca="1" si="8"/>
        <v/>
      </c>
      <c r="L34" s="52" t="str">
        <f ca="1">IFERROR('Transfer 1'!L63,"")</f>
        <v/>
      </c>
      <c r="M34" s="52" t="str">
        <f t="shared" ca="1" si="9"/>
        <v/>
      </c>
      <c r="N34" s="52" t="str">
        <f ca="1">IFERROR('Transfer 1'!N63,"")</f>
        <v/>
      </c>
      <c r="O34" s="52" t="str">
        <f t="shared" ca="1" si="10"/>
        <v/>
      </c>
      <c r="P34" s="46"/>
    </row>
    <row r="35" spans="1:16" ht="15" customHeight="1" thickBot="1" x14ac:dyDescent="0.3">
      <c r="A35" s="125" t="s">
        <v>150</v>
      </c>
      <c r="B35" s="90"/>
      <c r="C35" s="52"/>
      <c r="D35" s="52"/>
      <c r="E35" s="91">
        <f ca="1">SUM(E20:E34)</f>
        <v>0</v>
      </c>
      <c r="F35" s="58"/>
      <c r="G35" s="91">
        <f ca="1">SUM(G21:G34)</f>
        <v>0</v>
      </c>
      <c r="H35" s="52"/>
      <c r="I35" s="91">
        <f ca="1">SUM(I21:I34)</f>
        <v>0</v>
      </c>
      <c r="J35" s="52"/>
      <c r="K35" s="91">
        <f ca="1">SUM(K21:K34)</f>
        <v>0</v>
      </c>
      <c r="L35" s="52"/>
      <c r="M35" s="91">
        <f ca="1">SUM(M21:M34)</f>
        <v>0</v>
      </c>
      <c r="N35" s="52"/>
      <c r="O35" s="91">
        <f ca="1">SUM(O21:O34)</f>
        <v>0</v>
      </c>
      <c r="P35" s="46"/>
    </row>
    <row r="36" spans="1:16" ht="30" customHeight="1" thickBot="1" x14ac:dyDescent="0.3">
      <c r="A36" s="343" t="s">
        <v>141</v>
      </c>
      <c r="B36" s="344"/>
      <c r="C36" s="344"/>
      <c r="D36" s="344"/>
      <c r="E36" s="344"/>
      <c r="F36" s="344"/>
      <c r="G36" s="344"/>
      <c r="H36" s="344"/>
      <c r="I36" s="344"/>
      <c r="J36" s="344"/>
      <c r="K36" s="344"/>
      <c r="L36" s="344"/>
      <c r="M36" s="344"/>
      <c r="N36" s="344"/>
      <c r="O36" s="345"/>
      <c r="P36" s="46"/>
    </row>
    <row r="37" spans="1:16" ht="15" customHeight="1" thickBot="1" x14ac:dyDescent="0.3">
      <c r="A37" s="172" t="s">
        <v>176</v>
      </c>
      <c r="B37" s="171"/>
      <c r="C37" s="128"/>
      <c r="D37" s="128"/>
      <c r="E37" s="128"/>
      <c r="F37" s="128"/>
      <c r="G37" s="128"/>
      <c r="H37" s="128"/>
      <c r="I37" s="128"/>
      <c r="J37" s="128"/>
      <c r="K37" s="128"/>
      <c r="L37" s="128"/>
      <c r="M37" s="128"/>
      <c r="N37" s="128"/>
      <c r="O37" s="128"/>
      <c r="P37" s="46"/>
    </row>
    <row r="38" spans="1:16" ht="15" customHeight="1" thickBot="1" x14ac:dyDescent="0.3">
      <c r="A38" s="54" t="s">
        <v>151</v>
      </c>
      <c r="B38" s="55" t="s">
        <v>28</v>
      </c>
      <c r="C38" s="56" t="str">
        <f ca="1">IFERROR('transfer 3'!U34,"")</f>
        <v/>
      </c>
      <c r="D38" s="57"/>
      <c r="E38" s="57"/>
      <c r="F38" s="57"/>
      <c r="G38" s="57"/>
      <c r="H38" s="57"/>
      <c r="I38" s="57"/>
      <c r="J38" s="57"/>
      <c r="K38" s="57"/>
      <c r="L38" s="57"/>
      <c r="M38" s="57"/>
      <c r="N38" s="52">
        <v>1</v>
      </c>
      <c r="O38" s="52" t="str">
        <f t="shared" ref="O38" ca="1" si="11">IFERROR(N38*$C38,"")</f>
        <v/>
      </c>
      <c r="P38" s="46"/>
    </row>
    <row r="39" spans="1:16" ht="15" customHeight="1" thickBot="1" x14ac:dyDescent="0.3">
      <c r="A39" s="54" t="s">
        <v>152</v>
      </c>
      <c r="B39" s="55" t="s">
        <v>119</v>
      </c>
      <c r="C39" s="56" t="str">
        <f ca="1">IFERROR('transfer 3'!U35,"")</f>
        <v/>
      </c>
      <c r="D39" s="57"/>
      <c r="E39" s="57"/>
      <c r="F39" s="52">
        <v>1</v>
      </c>
      <c r="G39" s="52" t="str">
        <f t="shared" ref="G39:O42" ca="1" si="12">IFERROR(F39*$C39,"")</f>
        <v/>
      </c>
      <c r="H39" s="57"/>
      <c r="I39" s="57"/>
      <c r="J39" s="57"/>
      <c r="K39" s="57"/>
      <c r="L39" s="57"/>
      <c r="M39" s="57"/>
      <c r="N39" s="57"/>
      <c r="O39" s="57"/>
      <c r="P39" s="46"/>
    </row>
    <row r="40" spans="1:16" ht="15" customHeight="1" thickBot="1" x14ac:dyDescent="0.3">
      <c r="A40" s="54" t="s">
        <v>153</v>
      </c>
      <c r="B40" s="55" t="s">
        <v>119</v>
      </c>
      <c r="C40" s="56" t="str">
        <f ca="1">IFERROR('transfer 3'!U36,"")</f>
        <v/>
      </c>
      <c r="D40" s="57"/>
      <c r="E40" s="57"/>
      <c r="F40" s="52">
        <v>1</v>
      </c>
      <c r="G40" s="52" t="str">
        <f t="shared" ca="1" si="12"/>
        <v/>
      </c>
      <c r="H40" s="57"/>
      <c r="I40" s="57"/>
      <c r="J40" s="57"/>
      <c r="K40" s="57"/>
      <c r="L40" s="57"/>
      <c r="M40" s="57"/>
      <c r="N40" s="57"/>
      <c r="O40" s="57"/>
      <c r="P40" s="46"/>
    </row>
    <row r="41" spans="1:16" ht="15" customHeight="1" thickBot="1" x14ac:dyDescent="0.3">
      <c r="A41" s="54" t="s">
        <v>177</v>
      </c>
      <c r="B41" s="55" t="e">
        <f ca="1">'transfer 3'!R34</f>
        <v>#REF!</v>
      </c>
      <c r="C41" s="56" t="str">
        <f ca="1">IFERROR('transfer 3'!U37,"")</f>
        <v/>
      </c>
      <c r="D41" s="57"/>
      <c r="E41" s="57"/>
      <c r="F41" s="52">
        <v>-262</v>
      </c>
      <c r="G41" s="52" t="str">
        <f t="shared" ca="1" si="12"/>
        <v/>
      </c>
      <c r="H41" s="243">
        <f>'Default Conversions'!H28</f>
        <v>0.01</v>
      </c>
      <c r="I41" s="52" t="str">
        <f t="shared" ca="1" si="12"/>
        <v/>
      </c>
      <c r="J41" s="243">
        <f>'Default Conversions'!J28</f>
        <v>6.2999999999999998E-6</v>
      </c>
      <c r="K41" s="52" t="str">
        <f t="shared" ca="1" si="12"/>
        <v/>
      </c>
      <c r="L41" s="243">
        <f>'Default Conversions'!L28</f>
        <v>7.6000000000000004E-4</v>
      </c>
      <c r="M41" s="52" t="str">
        <f t="shared" ca="1" si="12"/>
        <v/>
      </c>
      <c r="N41" s="243">
        <f>'Default Conversions'!N28</f>
        <v>8.3999999999999992E-6</v>
      </c>
      <c r="O41" s="52" t="str">
        <f t="shared" ca="1" si="12"/>
        <v/>
      </c>
      <c r="P41" s="46"/>
    </row>
    <row r="42" spans="1:16" ht="15" customHeight="1" thickBot="1" x14ac:dyDescent="0.3">
      <c r="A42" s="54" t="s">
        <v>178</v>
      </c>
      <c r="B42" s="55" t="s">
        <v>28</v>
      </c>
      <c r="C42" s="56" t="str">
        <f ca="1">IFERROR('transfer 3'!U38,"")</f>
        <v/>
      </c>
      <c r="D42" s="60"/>
      <c r="E42" s="61"/>
      <c r="F42" s="62"/>
      <c r="G42" s="61"/>
      <c r="H42" s="52">
        <v>1</v>
      </c>
      <c r="I42" s="52" t="str">
        <f t="shared" ca="1" si="12"/>
        <v/>
      </c>
      <c r="J42" s="62"/>
      <c r="K42" s="61"/>
      <c r="L42" s="62"/>
      <c r="M42" s="61"/>
      <c r="N42" s="62"/>
      <c r="O42" s="61"/>
      <c r="P42" s="46"/>
    </row>
    <row r="43" spans="1:16" ht="15" customHeight="1" thickBot="1" x14ac:dyDescent="0.3">
      <c r="A43" s="54" t="s">
        <v>179</v>
      </c>
      <c r="B43" s="55" t="s">
        <v>28</v>
      </c>
      <c r="C43" s="56" t="str">
        <f ca="1">IFERROR('transfer 3'!U39,"")</f>
        <v/>
      </c>
      <c r="D43" s="60"/>
      <c r="E43" s="61"/>
      <c r="F43" s="62"/>
      <c r="G43" s="61"/>
      <c r="H43" s="62"/>
      <c r="I43" s="61"/>
      <c r="J43" s="52">
        <v>1</v>
      </c>
      <c r="K43" s="52" t="str">
        <f t="shared" ref="K43" ca="1" si="13">IFERROR(J43*$C43,"")</f>
        <v/>
      </c>
      <c r="L43" s="62"/>
      <c r="M43" s="61"/>
      <c r="N43" s="62"/>
      <c r="O43" s="61"/>
      <c r="P43" s="46"/>
    </row>
    <row r="44" spans="1:16" ht="15" customHeight="1" thickBot="1" x14ac:dyDescent="0.3">
      <c r="A44" s="54" t="s">
        <v>180</v>
      </c>
      <c r="B44" s="55" t="s">
        <v>28</v>
      </c>
      <c r="C44" s="56" t="str">
        <f ca="1">IFERROR('transfer 3'!U40,"")</f>
        <v/>
      </c>
      <c r="D44" s="60"/>
      <c r="E44" s="61"/>
      <c r="F44" s="62"/>
      <c r="G44" s="61"/>
      <c r="H44" s="62"/>
      <c r="I44" s="61"/>
      <c r="J44" s="62"/>
      <c r="K44" s="61"/>
      <c r="L44" s="52">
        <v>1</v>
      </c>
      <c r="M44" s="52" t="str">
        <f t="shared" ref="M44" ca="1" si="14">IFERROR(L44*$C44,"")</f>
        <v/>
      </c>
      <c r="N44" s="62"/>
      <c r="O44" s="61"/>
      <c r="P44" s="46"/>
    </row>
    <row r="45" spans="1:16" ht="15.75" thickBot="1" x14ac:dyDescent="0.3">
      <c r="A45" s="87" t="str">
        <f ca="1">IFERROR('transfer 3'!Q213, "User-defined Recycled/Reused On-Site #1")</f>
        <v>User-defined Recycled/Reused On-Site #1</v>
      </c>
      <c r="B45" s="135" t="str">
        <f ca="1">IFERROR('transfer 3'!R213,"TBD")</f>
        <v>TBD</v>
      </c>
      <c r="C45" s="56" t="str">
        <f ca="1">IFERROR('transfer 3'!U213,"")</f>
        <v/>
      </c>
      <c r="D45" s="135" t="str">
        <f ca="1">IFERROR('Transfer 1'!D48,"")</f>
        <v/>
      </c>
      <c r="E45" s="135" t="str">
        <f ca="1">IFERROR(D45*$C45,"")</f>
        <v/>
      </c>
      <c r="F45" s="135" t="str">
        <f ca="1">IFERROR('Transfer 1'!F48,"")</f>
        <v/>
      </c>
      <c r="G45" s="135" t="str">
        <f ca="1">IFERROR(F45*$C45,"")</f>
        <v/>
      </c>
      <c r="H45" s="135" t="str">
        <f ca="1">IFERROR('Transfer 1'!H48,"")</f>
        <v/>
      </c>
      <c r="I45" s="135" t="str">
        <f ca="1">IFERROR(H45*$C45,"")</f>
        <v/>
      </c>
      <c r="J45" s="135" t="str">
        <f ca="1">IFERROR('Transfer 1'!J48,"")</f>
        <v/>
      </c>
      <c r="K45" s="135" t="str">
        <f ca="1">IFERROR(J45*$C45,"")</f>
        <v/>
      </c>
      <c r="L45" s="135" t="str">
        <f ca="1">IFERROR('Transfer 1'!L48,"")</f>
        <v/>
      </c>
      <c r="M45" s="135" t="str">
        <f ca="1">IFERROR(L45*$C45,"")</f>
        <v/>
      </c>
      <c r="N45" s="135" t="str">
        <f ca="1">IFERROR('Transfer 1'!N48,"")</f>
        <v/>
      </c>
      <c r="O45" s="135" t="str">
        <f ca="1">IFERROR(N45*$C45,"")</f>
        <v/>
      </c>
      <c r="P45" s="46"/>
    </row>
    <row r="46" spans="1:16" ht="15.75" thickBot="1" x14ac:dyDescent="0.3">
      <c r="A46" s="87" t="str">
        <f ca="1">IFERROR('transfer 3'!Q214, "User-defined Recycled/Reused On-Site #1")</f>
        <v>User-defined Recycled/Reused On-Site #1</v>
      </c>
      <c r="B46" s="135" t="str">
        <f ca="1">IFERROR('transfer 3'!R214,"TBD")</f>
        <v>TBD</v>
      </c>
      <c r="C46" s="56" t="str">
        <f ca="1">IFERROR('transfer 3'!U214,"")</f>
        <v/>
      </c>
      <c r="D46" s="135" t="str">
        <f ca="1">IFERROR('Transfer 1'!D49,"")</f>
        <v/>
      </c>
      <c r="E46" s="135" t="str">
        <f t="shared" ref="E46:E47" ca="1" si="15">IFERROR(D46*$C46,"")</f>
        <v/>
      </c>
      <c r="F46" s="135" t="str">
        <f ca="1">IFERROR('Transfer 1'!F49,"")</f>
        <v/>
      </c>
      <c r="G46" s="135" t="str">
        <f t="shared" ref="G46:G47" ca="1" si="16">IFERROR(F46*$C46,"")</f>
        <v/>
      </c>
      <c r="H46" s="135" t="str">
        <f ca="1">IFERROR('Transfer 1'!H49,"")</f>
        <v/>
      </c>
      <c r="I46" s="135" t="str">
        <f t="shared" ref="I46:I47" ca="1" si="17">IFERROR(H46*$C46,"")</f>
        <v/>
      </c>
      <c r="J46" s="135" t="str">
        <f ca="1">IFERROR('Transfer 1'!J49,"")</f>
        <v/>
      </c>
      <c r="K46" s="135" t="str">
        <f t="shared" ref="K46:K47" ca="1" si="18">IFERROR(J46*$C46,"")</f>
        <v/>
      </c>
      <c r="L46" s="135" t="str">
        <f ca="1">IFERROR('Transfer 1'!L49,"")</f>
        <v/>
      </c>
      <c r="M46" s="135" t="str">
        <f t="shared" ref="M46:M47" ca="1" si="19">IFERROR(L46*$C46,"")</f>
        <v/>
      </c>
      <c r="N46" s="135" t="str">
        <f ca="1">IFERROR('Transfer 1'!N49,"")</f>
        <v/>
      </c>
      <c r="O46" s="135" t="str">
        <f t="shared" ref="O46:O47" ca="1" si="20">IFERROR(N46*$C46,"")</f>
        <v/>
      </c>
      <c r="P46" s="46"/>
    </row>
    <row r="47" spans="1:16" ht="15.75" thickBot="1" x14ac:dyDescent="0.3">
      <c r="A47" s="87" t="str">
        <f ca="1">IFERROR('transfer 3'!Q215, "User-defined Recycled/Reused On-Site #1")</f>
        <v>User-defined Recycled/Reused On-Site #1</v>
      </c>
      <c r="B47" s="135" t="str">
        <f ca="1">IFERROR('transfer 3'!R215,"TBD")</f>
        <v>TBD</v>
      </c>
      <c r="C47" s="56" t="str">
        <f ca="1">IFERROR('transfer 3'!U215,"")</f>
        <v/>
      </c>
      <c r="D47" s="135" t="str">
        <f ca="1">IFERROR('Transfer 1'!D50,"")</f>
        <v/>
      </c>
      <c r="E47" s="135" t="str">
        <f t="shared" ca="1" si="15"/>
        <v/>
      </c>
      <c r="F47" s="135" t="str">
        <f ca="1">IFERROR('Transfer 1'!F50,"")</f>
        <v/>
      </c>
      <c r="G47" s="135" t="str">
        <f t="shared" ca="1" si="16"/>
        <v/>
      </c>
      <c r="H47" s="135" t="str">
        <f ca="1">IFERROR('Transfer 1'!H50,"")</f>
        <v/>
      </c>
      <c r="I47" s="135" t="str">
        <f t="shared" ca="1" si="17"/>
        <v/>
      </c>
      <c r="J47" s="135" t="str">
        <f ca="1">IFERROR('Transfer 1'!J50,"")</f>
        <v/>
      </c>
      <c r="K47" s="135" t="str">
        <f t="shared" ca="1" si="18"/>
        <v/>
      </c>
      <c r="L47" s="135" t="str">
        <f ca="1">IFERROR('Transfer 1'!L50,"")</f>
        <v/>
      </c>
      <c r="M47" s="135" t="str">
        <f t="shared" ca="1" si="19"/>
        <v/>
      </c>
      <c r="N47" s="135" t="str">
        <f ca="1">IFERROR('Transfer 1'!N50,"")</f>
        <v/>
      </c>
      <c r="O47" s="135" t="str">
        <f t="shared" ca="1" si="20"/>
        <v/>
      </c>
      <c r="P47" s="46"/>
    </row>
    <row r="48" spans="1:16" ht="30" customHeight="1" thickBot="1" x14ac:dyDescent="0.3">
      <c r="A48" s="343" t="s">
        <v>141</v>
      </c>
      <c r="B48" s="344"/>
      <c r="C48" s="344"/>
      <c r="D48" s="344"/>
      <c r="E48" s="344"/>
      <c r="F48" s="344"/>
      <c r="G48" s="344"/>
      <c r="H48" s="344"/>
      <c r="I48" s="344"/>
      <c r="J48" s="344"/>
      <c r="K48" s="344"/>
      <c r="L48" s="344"/>
      <c r="M48" s="344"/>
      <c r="N48" s="344"/>
      <c r="O48" s="345"/>
      <c r="P48" s="46"/>
    </row>
    <row r="49" spans="1:16" ht="15" customHeight="1" thickBot="1" x14ac:dyDescent="0.3">
      <c r="A49" s="256" t="s">
        <v>154</v>
      </c>
      <c r="B49" s="257"/>
      <c r="C49" s="258"/>
      <c r="D49" s="258"/>
      <c r="E49" s="259">
        <f ca="1">SUM(E20:E34,E11:E16,E45:E47)</f>
        <v>0</v>
      </c>
      <c r="F49" s="260"/>
      <c r="G49" s="261">
        <f ca="1">SUM(G39:G41,G21:G34,G12:G16,G45:G47)</f>
        <v>0</v>
      </c>
      <c r="H49" s="262"/>
      <c r="I49" s="261">
        <f ca="1">SUM(I41,I42,I21:I34,I12:I16,I45:I47)</f>
        <v>0</v>
      </c>
      <c r="J49" s="262"/>
      <c r="K49" s="261">
        <f ca="1">SUM(K41,K43,K21:K34,K12:K16,K45:K47)</f>
        <v>0</v>
      </c>
      <c r="L49" s="262"/>
      <c r="M49" s="261">
        <f ca="1">SUM(M41,M44,M21:M34,M12:M16,M45:M47)</f>
        <v>0</v>
      </c>
      <c r="N49" s="262"/>
      <c r="O49" s="263">
        <f ca="1">SUM(O41,O38,O21:O34,O12:O16,O45:O47)</f>
        <v>0</v>
      </c>
      <c r="P49" s="46"/>
    </row>
    <row r="50" spans="1:16" ht="15" customHeight="1" x14ac:dyDescent="0.25">
      <c r="A50" s="270"/>
      <c r="B50" s="271"/>
      <c r="C50" s="272"/>
      <c r="D50" s="272"/>
      <c r="E50" s="273"/>
      <c r="F50" s="274"/>
      <c r="G50" s="273"/>
      <c r="H50" s="275"/>
      <c r="I50" s="273"/>
      <c r="J50" s="275"/>
      <c r="K50" s="273"/>
      <c r="L50" s="275"/>
      <c r="M50" s="273"/>
      <c r="N50" s="275"/>
      <c r="O50" s="276"/>
      <c r="P50" s="46"/>
    </row>
    <row r="51" spans="1:16" ht="15" customHeight="1" x14ac:dyDescent="0.25">
      <c r="A51" s="277"/>
      <c r="B51" s="278"/>
      <c r="C51" s="174"/>
      <c r="D51" s="174"/>
      <c r="E51" s="279"/>
      <c r="F51" s="280"/>
      <c r="G51" s="279"/>
      <c r="H51" s="178"/>
      <c r="I51" s="279"/>
      <c r="J51" s="178"/>
      <c r="K51" s="279"/>
      <c r="L51" s="178"/>
      <c r="M51" s="279"/>
      <c r="N51" s="178"/>
      <c r="O51" s="281"/>
      <c r="P51" s="46"/>
    </row>
    <row r="52" spans="1:16" ht="15" customHeight="1" x14ac:dyDescent="0.25">
      <c r="A52" s="277"/>
      <c r="B52" s="278"/>
      <c r="C52" s="174"/>
      <c r="D52" s="174"/>
      <c r="E52" s="279"/>
      <c r="F52" s="280"/>
      <c r="G52" s="279"/>
      <c r="H52" s="178"/>
      <c r="I52" s="279"/>
      <c r="J52" s="178"/>
      <c r="K52" s="279"/>
      <c r="L52" s="178"/>
      <c r="M52" s="279"/>
      <c r="N52" s="178"/>
      <c r="O52" s="281"/>
      <c r="P52" s="46"/>
    </row>
    <row r="53" spans="1:16" ht="15" customHeight="1" x14ac:dyDescent="0.25">
      <c r="A53" s="277"/>
      <c r="B53" s="278"/>
      <c r="C53" s="174"/>
      <c r="D53" s="174"/>
      <c r="E53" s="279"/>
      <c r="F53" s="280"/>
      <c r="G53" s="279"/>
      <c r="H53" s="178"/>
      <c r="I53" s="279"/>
      <c r="J53" s="178"/>
      <c r="K53" s="279"/>
      <c r="L53" s="178"/>
      <c r="M53" s="279"/>
      <c r="N53" s="178"/>
      <c r="O53" s="281"/>
      <c r="P53" s="46"/>
    </row>
    <row r="54" spans="1:16" ht="15" customHeight="1" x14ac:dyDescent="0.25">
      <c r="A54" s="277"/>
      <c r="B54" s="278"/>
      <c r="C54" s="174"/>
      <c r="D54" s="174"/>
      <c r="E54" s="279"/>
      <c r="F54" s="280"/>
      <c r="G54" s="279"/>
      <c r="H54" s="178"/>
      <c r="I54" s="279"/>
      <c r="J54" s="178"/>
      <c r="K54" s="279"/>
      <c r="L54" s="178"/>
      <c r="M54" s="279"/>
      <c r="N54" s="178"/>
      <c r="O54" s="281"/>
      <c r="P54" s="46"/>
    </row>
    <row r="55" spans="1:16" ht="15" customHeight="1" x14ac:dyDescent="0.25">
      <c r="A55" s="277"/>
      <c r="B55" s="278"/>
      <c r="C55" s="174"/>
      <c r="D55" s="174"/>
      <c r="E55" s="279"/>
      <c r="F55" s="280"/>
      <c r="G55" s="279"/>
      <c r="H55" s="178"/>
      <c r="I55" s="279"/>
      <c r="J55" s="178"/>
      <c r="K55" s="279"/>
      <c r="L55" s="178"/>
      <c r="M55" s="279"/>
      <c r="N55" s="178"/>
      <c r="O55" s="281"/>
      <c r="P55" s="46"/>
    </row>
    <row r="56" spans="1:16" ht="15" customHeight="1" x14ac:dyDescent="0.25">
      <c r="A56" s="277"/>
      <c r="B56" s="278"/>
      <c r="C56" s="174"/>
      <c r="D56" s="174"/>
      <c r="E56" s="279"/>
      <c r="F56" s="280"/>
      <c r="G56" s="279"/>
      <c r="H56" s="178"/>
      <c r="I56" s="279"/>
      <c r="J56" s="178"/>
      <c r="K56" s="279"/>
      <c r="L56" s="178"/>
      <c r="M56" s="279"/>
      <c r="N56" s="178"/>
      <c r="O56" s="281"/>
      <c r="P56" s="46"/>
    </row>
    <row r="57" spans="1:16" ht="15" customHeight="1" x14ac:dyDescent="0.25">
      <c r="A57" s="265"/>
      <c r="B57" s="264"/>
      <c r="C57" s="264"/>
      <c r="D57" s="264"/>
      <c r="E57" s="264"/>
      <c r="F57" s="264"/>
      <c r="G57" s="264"/>
      <c r="H57" s="264"/>
      <c r="I57" s="264"/>
      <c r="J57" s="264"/>
      <c r="K57" s="264"/>
      <c r="L57" s="264"/>
      <c r="M57" s="264"/>
      <c r="N57" s="264"/>
      <c r="O57" s="266"/>
      <c r="P57" s="46"/>
    </row>
    <row r="58" spans="1:16" ht="15" customHeight="1" x14ac:dyDescent="0.25">
      <c r="A58" s="265"/>
      <c r="B58" s="264"/>
      <c r="C58" s="264"/>
      <c r="D58" s="264"/>
      <c r="E58" s="264"/>
      <c r="F58" s="264"/>
      <c r="G58" s="264"/>
      <c r="H58" s="264"/>
      <c r="I58" s="264"/>
      <c r="J58" s="264"/>
      <c r="K58" s="264"/>
      <c r="L58" s="264"/>
      <c r="M58" s="264"/>
      <c r="N58" s="264"/>
      <c r="O58" s="266"/>
      <c r="P58" s="46"/>
    </row>
    <row r="59" spans="1:16" ht="16.5" thickBot="1" x14ac:dyDescent="0.3">
      <c r="A59" s="267"/>
      <c r="B59" s="268"/>
      <c r="C59" s="268"/>
      <c r="D59" s="268"/>
      <c r="E59" s="268"/>
      <c r="F59" s="268"/>
      <c r="G59" s="268"/>
      <c r="H59" s="268"/>
      <c r="I59" s="268"/>
      <c r="J59" s="268"/>
      <c r="K59" s="268"/>
      <c r="L59" s="268"/>
      <c r="M59" s="268"/>
      <c r="N59" s="268"/>
      <c r="O59" s="269"/>
      <c r="P59" s="46"/>
    </row>
    <row r="60" spans="1:16" ht="15.75" x14ac:dyDescent="0.25">
      <c r="A60" s="230" t="str">
        <f>General!$A$4</f>
        <v>Spreadsheets for Environmental Footprint Analysis (SEFA) Version 3.0, November 2019</v>
      </c>
      <c r="B60" s="213"/>
      <c r="C60" s="213"/>
      <c r="D60" s="213"/>
      <c r="E60" s="213"/>
      <c r="F60" s="213"/>
      <c r="G60" s="213"/>
      <c r="H60" s="213"/>
      <c r="I60" s="213"/>
      <c r="J60" s="213"/>
      <c r="K60" s="213"/>
      <c r="L60" s="213"/>
      <c r="M60" s="213"/>
      <c r="N60" s="2"/>
      <c r="O60" s="47" t="e">
        <f ca="1">General!$A$3</f>
        <v>#REF!</v>
      </c>
      <c r="P60" s="46"/>
    </row>
    <row r="61" spans="1:16" x14ac:dyDescent="0.25">
      <c r="A61" s="213"/>
      <c r="B61" s="213"/>
      <c r="C61" s="213"/>
      <c r="D61" s="213"/>
      <c r="E61" s="213"/>
      <c r="F61" s="213"/>
      <c r="G61" s="213"/>
      <c r="H61" s="213"/>
      <c r="I61" s="213"/>
      <c r="J61" s="213"/>
      <c r="K61" s="213"/>
      <c r="L61" s="213"/>
      <c r="M61" s="213"/>
      <c r="N61" s="2"/>
      <c r="O61" s="47" t="e">
        <f ca="1">General!$A$6</f>
        <v>#REF!</v>
      </c>
      <c r="P61" s="46"/>
    </row>
    <row r="62" spans="1:16" x14ac:dyDescent="0.25">
      <c r="A62" s="213"/>
      <c r="B62" s="213" t="s">
        <v>120</v>
      </c>
      <c r="C62" s="213"/>
      <c r="D62" s="213"/>
      <c r="E62" s="213"/>
      <c r="F62" s="213"/>
      <c r="G62" s="213"/>
      <c r="H62" s="213"/>
      <c r="I62" s="213"/>
      <c r="J62" s="213"/>
      <c r="K62" s="213"/>
      <c r="L62" s="213"/>
      <c r="M62" s="213"/>
      <c r="N62" s="2"/>
      <c r="O62" s="47" t="e">
        <f ca="1">General!$C$18</f>
        <v>#REF!</v>
      </c>
      <c r="P62" s="46"/>
    </row>
    <row r="63" spans="1:16" ht="18.75" x14ac:dyDescent="0.3">
      <c r="A63" s="354" t="e">
        <f ca="1">CONCATENATE(O3," - Electricity Generation Footprint (Scope 2)")</f>
        <v>#REF!</v>
      </c>
      <c r="B63" s="354"/>
      <c r="C63" s="354"/>
      <c r="D63" s="354"/>
      <c r="E63" s="354"/>
      <c r="F63" s="354"/>
      <c r="G63" s="354"/>
      <c r="H63" s="354"/>
      <c r="I63" s="354"/>
      <c r="J63" s="354"/>
      <c r="K63" s="354"/>
      <c r="L63" s="354"/>
      <c r="M63" s="354"/>
      <c r="N63" s="354"/>
      <c r="O63" s="354"/>
      <c r="P63" s="46"/>
    </row>
    <row r="64" spans="1:16" ht="15.75" thickBot="1" x14ac:dyDescent="0.3">
      <c r="A64" s="46"/>
      <c r="B64" s="46"/>
      <c r="C64" s="46"/>
      <c r="D64" s="46"/>
      <c r="E64" s="46"/>
      <c r="F64" s="46"/>
      <c r="G64" s="46"/>
      <c r="H64" s="46"/>
      <c r="I64" s="46"/>
      <c r="J64" s="46"/>
      <c r="K64" s="46"/>
      <c r="L64" s="46"/>
      <c r="M64" s="46"/>
      <c r="N64" s="46"/>
      <c r="O64" s="46"/>
      <c r="P64" s="46"/>
    </row>
    <row r="65" spans="1:16" ht="15.75" thickBot="1" x14ac:dyDescent="0.3">
      <c r="A65" s="341" t="s">
        <v>4</v>
      </c>
      <c r="B65" s="341" t="s">
        <v>0</v>
      </c>
      <c r="C65" s="341" t="s">
        <v>5</v>
      </c>
      <c r="D65" s="337" t="s">
        <v>6</v>
      </c>
      <c r="E65" s="338"/>
      <c r="F65" s="337" t="s">
        <v>65</v>
      </c>
      <c r="G65" s="338"/>
      <c r="H65" s="337" t="s">
        <v>8</v>
      </c>
      <c r="I65" s="338"/>
      <c r="J65" s="337" t="s">
        <v>9</v>
      </c>
      <c r="K65" s="338"/>
      <c r="L65" s="337" t="s">
        <v>10</v>
      </c>
      <c r="M65" s="338"/>
      <c r="N65" s="337" t="s">
        <v>11</v>
      </c>
      <c r="O65" s="338"/>
      <c r="P65" s="46"/>
    </row>
    <row r="66" spans="1:16" x14ac:dyDescent="0.25">
      <c r="A66" s="342"/>
      <c r="B66" s="342"/>
      <c r="C66" s="342"/>
      <c r="D66" s="339" t="s">
        <v>18</v>
      </c>
      <c r="E66" s="341" t="s">
        <v>13</v>
      </c>
      <c r="F66" s="339" t="s">
        <v>18</v>
      </c>
      <c r="G66" s="341" t="s">
        <v>119</v>
      </c>
      <c r="H66" s="339" t="s">
        <v>18</v>
      </c>
      <c r="I66" s="341" t="s">
        <v>14</v>
      </c>
      <c r="J66" s="339" t="s">
        <v>18</v>
      </c>
      <c r="K66" s="341" t="s">
        <v>14</v>
      </c>
      <c r="L66" s="339" t="s">
        <v>18</v>
      </c>
      <c r="M66" s="341" t="s">
        <v>14</v>
      </c>
      <c r="N66" s="339" t="s">
        <v>18</v>
      </c>
      <c r="O66" s="341" t="s">
        <v>14</v>
      </c>
      <c r="P66" s="46"/>
    </row>
    <row r="67" spans="1:16" ht="15.75" thickBot="1" x14ac:dyDescent="0.3">
      <c r="A67" s="353"/>
      <c r="B67" s="353"/>
      <c r="C67" s="353"/>
      <c r="D67" s="355"/>
      <c r="E67" s="353"/>
      <c r="F67" s="355"/>
      <c r="G67" s="353"/>
      <c r="H67" s="355"/>
      <c r="I67" s="353"/>
      <c r="J67" s="355"/>
      <c r="K67" s="353"/>
      <c r="L67" s="355"/>
      <c r="M67" s="353"/>
      <c r="N67" s="355"/>
      <c r="O67" s="353"/>
      <c r="P67" s="46"/>
    </row>
    <row r="68" spans="1:16" ht="15.75" thickBot="1" x14ac:dyDescent="0.3">
      <c r="A68" s="53" t="s">
        <v>100</v>
      </c>
      <c r="B68" s="52"/>
      <c r="C68" s="52"/>
      <c r="D68" s="52"/>
      <c r="E68" s="52"/>
      <c r="F68" s="52"/>
      <c r="G68" s="52"/>
      <c r="H68" s="52"/>
      <c r="I68" s="52"/>
      <c r="J68" s="52"/>
      <c r="K68" s="52"/>
      <c r="L68" s="126"/>
      <c r="M68" s="52"/>
      <c r="N68" s="52"/>
      <c r="O68" s="52"/>
      <c r="P68" s="46"/>
    </row>
    <row r="69" spans="1:16" ht="15.75" thickBot="1" x14ac:dyDescent="0.3">
      <c r="A69" s="54" t="s">
        <v>99</v>
      </c>
      <c r="B69" s="55" t="s">
        <v>16</v>
      </c>
      <c r="C69" s="56" t="str">
        <f ca="1">IFERROR('transfer 3'!U43,"")</f>
        <v/>
      </c>
      <c r="D69" s="52">
        <v>6.9290000000000003</v>
      </c>
      <c r="E69" s="235" t="str">
        <f t="shared" ref="E69" ca="1" si="21">IFERROR(D69*$C69,"")</f>
        <v/>
      </c>
      <c r="F69" s="52" t="str">
        <f ca="1">IFERROR('Grid Electricity Conversions'!F55,"")</f>
        <v/>
      </c>
      <c r="G69" s="235" t="str">
        <f t="shared" ref="G69" ca="1" si="22">IFERROR(F69*$C69,"")</f>
        <v/>
      </c>
      <c r="H69" s="52" t="str">
        <f ca="1">IFERROR('Grid Electricity Conversions'!H55,"")</f>
        <v/>
      </c>
      <c r="I69" s="235" t="str">
        <f t="shared" ref="I69" ca="1" si="23">IFERROR(H69*$C69,"")</f>
        <v/>
      </c>
      <c r="J69" s="52" t="str">
        <f ca="1">IFERROR('Grid Electricity Conversions'!J55,"")</f>
        <v/>
      </c>
      <c r="K69" s="235" t="str">
        <f t="shared" ref="K69" ca="1" si="24">IFERROR(J69*$C69,"")</f>
        <v/>
      </c>
      <c r="L69" s="52" t="str">
        <f ca="1">IFERROR('Grid Electricity Conversions'!L55,"")</f>
        <v/>
      </c>
      <c r="M69" s="235" t="str">
        <f t="shared" ref="M69" ca="1" si="25">IFERROR(L69*$C69,"")</f>
        <v/>
      </c>
      <c r="N69" s="52" t="str">
        <f ca="1">IFERROR('Grid Electricity Conversions'!N55,"")</f>
        <v/>
      </c>
      <c r="O69" s="235" t="str">
        <f t="shared" ref="O69" ca="1" si="26">IFERROR(N69*$C69,"")</f>
        <v/>
      </c>
      <c r="P69" s="46"/>
    </row>
    <row r="70" spans="1:16" ht="15.75" thickBot="1" x14ac:dyDescent="0.3">
      <c r="A70" s="54"/>
      <c r="B70" s="55"/>
      <c r="C70" s="52"/>
      <c r="D70" s="52"/>
      <c r="E70" s="52"/>
      <c r="F70" s="52"/>
      <c r="G70" s="52"/>
      <c r="H70" s="52"/>
      <c r="I70" s="52"/>
      <c r="J70" s="52"/>
      <c r="K70" s="52"/>
      <c r="L70" s="52"/>
      <c r="M70" s="52"/>
      <c r="N70" s="52"/>
      <c r="O70" s="52"/>
      <c r="P70" s="46"/>
    </row>
    <row r="71" spans="1:16" ht="15.75" thickBot="1" x14ac:dyDescent="0.3">
      <c r="A71" s="54" t="s">
        <v>101</v>
      </c>
      <c r="B71" s="55" t="s">
        <v>16</v>
      </c>
      <c r="C71" s="56" t="str">
        <f ca="1">IFERROR('transfer 3'!U44,"")</f>
        <v/>
      </c>
      <c r="D71" s="62"/>
      <c r="E71" s="61"/>
      <c r="F71" s="61"/>
      <c r="G71" s="61"/>
      <c r="H71" s="61"/>
      <c r="I71" s="61"/>
      <c r="J71" s="61"/>
      <c r="K71" s="61"/>
      <c r="L71" s="61"/>
      <c r="M71" s="61"/>
      <c r="N71" s="61"/>
      <c r="O71" s="61"/>
      <c r="P71" s="46"/>
    </row>
    <row r="72" spans="1:16" ht="15.75" thickBot="1" x14ac:dyDescent="0.3">
      <c r="A72" s="127" t="s">
        <v>102</v>
      </c>
      <c r="B72" s="128" t="s">
        <v>16</v>
      </c>
      <c r="C72" s="168" t="str">
        <f ca="1">IFERROR('transfer 3'!U45,"")</f>
        <v/>
      </c>
      <c r="D72" s="129"/>
      <c r="E72" s="130"/>
      <c r="F72" s="131"/>
      <c r="G72" s="129"/>
      <c r="H72" s="131"/>
      <c r="I72" s="129"/>
      <c r="J72" s="131"/>
      <c r="K72" s="129"/>
      <c r="L72" s="131"/>
      <c r="M72" s="129"/>
      <c r="N72" s="131"/>
      <c r="O72" s="129"/>
      <c r="P72" s="46"/>
    </row>
    <row r="73" spans="1:16" ht="30" customHeight="1" thickBot="1" x14ac:dyDescent="0.3">
      <c r="A73" s="343" t="s">
        <v>141</v>
      </c>
      <c r="B73" s="344"/>
      <c r="C73" s="344"/>
      <c r="D73" s="344"/>
      <c r="E73" s="344"/>
      <c r="F73" s="344"/>
      <c r="G73" s="344"/>
      <c r="H73" s="344"/>
      <c r="I73" s="344"/>
      <c r="J73" s="344"/>
      <c r="K73" s="344"/>
      <c r="L73" s="344"/>
      <c r="M73" s="344"/>
      <c r="N73" s="344"/>
      <c r="O73" s="345"/>
      <c r="P73" s="46"/>
    </row>
    <row r="74" spans="1:16" x14ac:dyDescent="0.25">
      <c r="A74" s="173"/>
      <c r="B74" s="174"/>
      <c r="C74" s="174"/>
      <c r="D74" s="174"/>
      <c r="E74" s="174"/>
      <c r="F74" s="174"/>
      <c r="G74" s="174"/>
      <c r="H74" s="174"/>
      <c r="I74" s="174"/>
      <c r="J74" s="174"/>
      <c r="K74" s="174"/>
      <c r="L74" s="174"/>
      <c r="M74" s="174"/>
      <c r="N74" s="174"/>
      <c r="O74" s="174"/>
      <c r="P74" s="46"/>
    </row>
    <row r="75" spans="1:16" x14ac:dyDescent="0.25">
      <c r="A75" s="173"/>
      <c r="B75" s="174"/>
      <c r="C75" s="174"/>
      <c r="D75" s="174"/>
      <c r="E75" s="174"/>
      <c r="F75" s="174"/>
      <c r="G75" s="174"/>
      <c r="H75" s="174"/>
      <c r="I75" s="174"/>
      <c r="J75" s="174"/>
      <c r="K75" s="174"/>
      <c r="L75" s="174"/>
      <c r="M75" s="174"/>
      <c r="N75" s="174"/>
      <c r="O75" s="174"/>
      <c r="P75" s="46"/>
    </row>
    <row r="76" spans="1:16" x14ac:dyDescent="0.25">
      <c r="A76" s="173"/>
      <c r="B76" s="174"/>
      <c r="C76" s="174"/>
      <c r="D76" s="174"/>
      <c r="E76" s="174"/>
      <c r="F76" s="174"/>
      <c r="G76" s="174"/>
      <c r="H76" s="174"/>
      <c r="I76" s="174"/>
      <c r="J76" s="174"/>
      <c r="K76" s="174"/>
      <c r="L76" s="174"/>
      <c r="M76" s="174"/>
      <c r="N76" s="174"/>
      <c r="O76" s="174"/>
      <c r="P76" s="46"/>
    </row>
    <row r="77" spans="1:16" x14ac:dyDescent="0.25">
      <c r="A77" s="173"/>
      <c r="B77" s="174"/>
      <c r="C77" s="174"/>
      <c r="D77" s="174"/>
      <c r="E77" s="174"/>
      <c r="F77" s="174"/>
      <c r="G77" s="174"/>
      <c r="H77" s="174"/>
      <c r="I77" s="174"/>
      <c r="J77" s="174"/>
      <c r="K77" s="174"/>
      <c r="L77" s="174"/>
      <c r="M77" s="174"/>
      <c r="N77" s="174"/>
      <c r="O77" s="174"/>
      <c r="P77" s="46"/>
    </row>
    <row r="78" spans="1:16" x14ac:dyDescent="0.25">
      <c r="A78" s="173"/>
      <c r="B78" s="174"/>
      <c r="C78" s="174"/>
      <c r="D78" s="174"/>
      <c r="E78" s="174"/>
      <c r="F78" s="174"/>
      <c r="G78" s="174"/>
      <c r="H78" s="174"/>
      <c r="I78" s="174"/>
      <c r="J78" s="174"/>
      <c r="K78" s="174"/>
      <c r="L78" s="174"/>
      <c r="M78" s="174"/>
      <c r="N78" s="174"/>
      <c r="O78" s="174"/>
      <c r="P78" s="46"/>
    </row>
    <row r="79" spans="1:16" x14ac:dyDescent="0.25">
      <c r="A79" s="173"/>
      <c r="B79" s="174"/>
      <c r="C79" s="174"/>
      <c r="D79" s="174"/>
      <c r="E79" s="174"/>
      <c r="F79" s="174"/>
      <c r="G79" s="174"/>
      <c r="H79" s="174"/>
      <c r="I79" s="174"/>
      <c r="J79" s="174"/>
      <c r="K79" s="174"/>
      <c r="L79" s="174"/>
      <c r="M79" s="174"/>
      <c r="N79" s="174"/>
      <c r="O79" s="174"/>
      <c r="P79" s="46"/>
    </row>
    <row r="80" spans="1:16" x14ac:dyDescent="0.25">
      <c r="A80" s="175"/>
      <c r="B80" s="174"/>
      <c r="C80" s="174"/>
      <c r="D80" s="176"/>
      <c r="E80" s="177"/>
      <c r="F80" s="178"/>
      <c r="G80" s="178"/>
      <c r="H80" s="178"/>
      <c r="I80" s="178"/>
      <c r="J80" s="178"/>
      <c r="K80" s="178"/>
      <c r="L80" s="178"/>
      <c r="M80" s="178"/>
      <c r="N80" s="178"/>
      <c r="O80" s="178"/>
      <c r="P80" s="46"/>
    </row>
    <row r="81" spans="1:16" x14ac:dyDescent="0.25">
      <c r="A81" s="175"/>
      <c r="B81" s="178"/>
      <c r="C81" s="178"/>
      <c r="D81" s="174"/>
      <c r="E81" s="177"/>
      <c r="F81" s="178"/>
      <c r="G81" s="178"/>
      <c r="H81" s="178"/>
      <c r="I81" s="178"/>
      <c r="J81" s="178"/>
      <c r="K81" s="178"/>
      <c r="L81" s="178"/>
      <c r="M81" s="178"/>
      <c r="N81" s="178"/>
      <c r="O81" s="178"/>
      <c r="P81" s="46"/>
    </row>
    <row r="82" spans="1:16" x14ac:dyDescent="0.25">
      <c r="A82" s="175"/>
      <c r="B82" s="178"/>
      <c r="C82" s="178"/>
      <c r="D82" s="174"/>
      <c r="E82" s="174"/>
      <c r="F82" s="178"/>
      <c r="G82" s="178"/>
      <c r="H82" s="178"/>
      <c r="I82" s="178"/>
      <c r="J82" s="178"/>
      <c r="K82" s="178"/>
      <c r="L82" s="178"/>
      <c r="M82" s="178"/>
      <c r="N82" s="178"/>
      <c r="O82" s="178"/>
      <c r="P82" s="46"/>
    </row>
    <row r="83" spans="1:16" x14ac:dyDescent="0.25">
      <c r="A83" s="175"/>
      <c r="B83" s="174"/>
      <c r="C83" s="174"/>
      <c r="D83" s="174"/>
      <c r="E83" s="178"/>
      <c r="F83" s="178"/>
      <c r="G83" s="179"/>
      <c r="H83" s="178"/>
      <c r="I83" s="179"/>
      <c r="J83" s="178"/>
      <c r="K83" s="179"/>
      <c r="L83" s="178"/>
      <c r="M83" s="179"/>
      <c r="N83" s="178"/>
      <c r="O83" s="179"/>
      <c r="P83" s="46"/>
    </row>
    <row r="84" spans="1:16" ht="15.75" x14ac:dyDescent="0.25">
      <c r="A84" s="230" t="str">
        <f>General!$A$4</f>
        <v>Spreadsheets for Environmental Footprint Analysis (SEFA) Version 3.0, November 2019</v>
      </c>
      <c r="B84" s="213"/>
      <c r="C84" s="213"/>
      <c r="D84" s="213"/>
      <c r="E84" s="213"/>
      <c r="F84" s="213"/>
      <c r="G84" s="213"/>
      <c r="H84" s="213"/>
      <c r="I84" s="213"/>
      <c r="J84" s="213"/>
      <c r="K84" s="213"/>
      <c r="L84" s="213"/>
      <c r="M84" s="213"/>
      <c r="N84" s="2"/>
      <c r="O84" s="47" t="e">
        <f ca="1">General!$A$3</f>
        <v>#REF!</v>
      </c>
      <c r="P84" s="46"/>
    </row>
    <row r="85" spans="1:16" x14ac:dyDescent="0.25">
      <c r="A85" s="213"/>
      <c r="B85" s="213"/>
      <c r="C85" s="213"/>
      <c r="D85" s="213"/>
      <c r="E85" s="213"/>
      <c r="F85" s="213"/>
      <c r="G85" s="213"/>
      <c r="H85" s="213"/>
      <c r="I85" s="213"/>
      <c r="J85" s="213"/>
      <c r="K85" s="213"/>
      <c r="L85" s="213"/>
      <c r="M85" s="213"/>
      <c r="N85" s="2"/>
      <c r="O85" s="47" t="e">
        <f ca="1">General!$A$6</f>
        <v>#REF!</v>
      </c>
      <c r="P85" s="46"/>
    </row>
    <row r="86" spans="1:16" x14ac:dyDescent="0.25">
      <c r="A86" s="213"/>
      <c r="B86" s="213"/>
      <c r="C86" s="213"/>
      <c r="D86" s="213"/>
      <c r="E86" s="213"/>
      <c r="F86" s="213"/>
      <c r="G86" s="213"/>
      <c r="H86" s="213"/>
      <c r="I86" s="213"/>
      <c r="J86" s="213"/>
      <c r="K86" s="213"/>
      <c r="L86" s="213"/>
      <c r="M86" s="213"/>
      <c r="N86" s="2"/>
      <c r="O86" s="47" t="e">
        <f ca="1">General!$C$18</f>
        <v>#REF!</v>
      </c>
      <c r="P86" s="46"/>
    </row>
    <row r="87" spans="1:16" ht="18.75" x14ac:dyDescent="0.3">
      <c r="A87" s="354" t="e">
        <f ca="1">CONCATENATE(O3," - Transportation Footprint (Scope 3a)")</f>
        <v>#REF!</v>
      </c>
      <c r="B87" s="354"/>
      <c r="C87" s="354"/>
      <c r="D87" s="354"/>
      <c r="E87" s="354"/>
      <c r="F87" s="354"/>
      <c r="G87" s="354"/>
      <c r="H87" s="354"/>
      <c r="I87" s="354"/>
      <c r="J87" s="354"/>
      <c r="K87" s="354"/>
      <c r="L87" s="354"/>
      <c r="M87" s="354"/>
      <c r="N87" s="354"/>
      <c r="O87" s="354"/>
      <c r="P87" s="46"/>
    </row>
    <row r="88" spans="1:16" ht="15.75" thickBot="1" x14ac:dyDescent="0.3">
      <c r="A88" s="46"/>
      <c r="B88" s="46"/>
      <c r="C88" s="46"/>
      <c r="D88" s="46"/>
      <c r="E88" s="46"/>
      <c r="F88" s="46"/>
      <c r="G88" s="46"/>
      <c r="H88" s="46"/>
      <c r="I88" s="46"/>
      <c r="J88" s="46"/>
      <c r="K88" s="46"/>
      <c r="L88" s="46"/>
      <c r="M88" s="46"/>
      <c r="N88" s="46"/>
      <c r="O88" s="46"/>
      <c r="P88" s="46"/>
    </row>
    <row r="89" spans="1:16" ht="15.75" thickBot="1" x14ac:dyDescent="0.3">
      <c r="A89" s="341" t="s">
        <v>19</v>
      </c>
      <c r="B89" s="341" t="s">
        <v>0</v>
      </c>
      <c r="C89" s="341" t="s">
        <v>5</v>
      </c>
      <c r="D89" s="337" t="s">
        <v>6</v>
      </c>
      <c r="E89" s="338"/>
      <c r="F89" s="337" t="s">
        <v>7</v>
      </c>
      <c r="G89" s="338"/>
      <c r="H89" s="337" t="s">
        <v>8</v>
      </c>
      <c r="I89" s="338"/>
      <c r="J89" s="337" t="s">
        <v>9</v>
      </c>
      <c r="K89" s="338"/>
      <c r="L89" s="337" t="s">
        <v>10</v>
      </c>
      <c r="M89" s="338"/>
      <c r="N89" s="337" t="s">
        <v>11</v>
      </c>
      <c r="O89" s="338"/>
      <c r="P89" s="46"/>
    </row>
    <row r="90" spans="1:16" x14ac:dyDescent="0.25">
      <c r="A90" s="342"/>
      <c r="B90" s="342"/>
      <c r="C90" s="342"/>
      <c r="D90" s="339" t="s">
        <v>2</v>
      </c>
      <c r="E90" s="341" t="s">
        <v>13</v>
      </c>
      <c r="F90" s="339" t="s">
        <v>2</v>
      </c>
      <c r="G90" s="341" t="s">
        <v>119</v>
      </c>
      <c r="H90" s="339" t="s">
        <v>2</v>
      </c>
      <c r="I90" s="341" t="s">
        <v>14</v>
      </c>
      <c r="J90" s="339" t="s">
        <v>2</v>
      </c>
      <c r="K90" s="341" t="s">
        <v>14</v>
      </c>
      <c r="L90" s="339" t="s">
        <v>2</v>
      </c>
      <c r="M90" s="341" t="s">
        <v>14</v>
      </c>
      <c r="N90" s="339" t="s">
        <v>2</v>
      </c>
      <c r="O90" s="341" t="s">
        <v>14</v>
      </c>
      <c r="P90" s="46"/>
    </row>
    <row r="91" spans="1:16" ht="15.75" thickBot="1" x14ac:dyDescent="0.3">
      <c r="A91" s="342"/>
      <c r="B91" s="342"/>
      <c r="C91" s="342"/>
      <c r="D91" s="340"/>
      <c r="E91" s="342"/>
      <c r="F91" s="340"/>
      <c r="G91" s="342"/>
      <c r="H91" s="340"/>
      <c r="I91" s="342"/>
      <c r="J91" s="340"/>
      <c r="K91" s="342"/>
      <c r="L91" s="340"/>
      <c r="M91" s="342"/>
      <c r="N91" s="340"/>
      <c r="O91" s="342"/>
      <c r="P91" s="46"/>
    </row>
    <row r="92" spans="1:16" ht="15.75" thickBot="1" x14ac:dyDescent="0.3">
      <c r="A92" s="132"/>
      <c r="B92" s="133"/>
      <c r="C92" s="134"/>
      <c r="D92" s="134"/>
      <c r="E92" s="134"/>
      <c r="F92" s="134"/>
      <c r="G92" s="134"/>
      <c r="H92" s="134"/>
      <c r="I92" s="134"/>
      <c r="J92" s="134"/>
      <c r="K92" s="134"/>
      <c r="L92" s="134"/>
      <c r="M92" s="134"/>
      <c r="N92" s="134"/>
      <c r="O92" s="134"/>
      <c r="P92" s="46"/>
    </row>
    <row r="93" spans="1:16" ht="15.75" thickBot="1" x14ac:dyDescent="0.3">
      <c r="A93" s="53" t="s">
        <v>20</v>
      </c>
      <c r="B93" s="135"/>
      <c r="C93" s="52"/>
      <c r="D93" s="135"/>
      <c r="E93" s="136"/>
      <c r="F93" s="135"/>
      <c r="G93" s="136"/>
      <c r="H93" s="135"/>
      <c r="I93" s="136"/>
      <c r="J93" s="135"/>
      <c r="K93" s="136"/>
      <c r="L93" s="135"/>
      <c r="M93" s="136"/>
      <c r="N93" s="135"/>
      <c r="O93" s="137"/>
      <c r="P93" s="46"/>
    </row>
    <row r="94" spans="1:16" ht="15.75" thickBot="1" x14ac:dyDescent="0.3">
      <c r="A94" s="54" t="s">
        <v>108</v>
      </c>
      <c r="B94" s="55" t="s">
        <v>17</v>
      </c>
      <c r="C94" s="56" t="str">
        <f ca="1">IFERROR('transfer 3'!U57+'transfer 3'!U61+'transfer 3'!U63+'transfer 3'!U65,"")</f>
        <v/>
      </c>
      <c r="D94" s="135">
        <f>'Default Conversions'!D11</f>
        <v>0.13900000000000001</v>
      </c>
      <c r="E94" s="52" t="str">
        <f t="shared" ref="E94:G105" ca="1" si="27">IFERROR(D94*$C94,"")</f>
        <v/>
      </c>
      <c r="F94" s="135">
        <f>'Default Conversions'!F11</f>
        <v>22.5</v>
      </c>
      <c r="G94" s="52" t="str">
        <f t="shared" ca="1" si="27"/>
        <v/>
      </c>
      <c r="H94" s="135">
        <f>'Default Conversions'!H11</f>
        <v>0.17</v>
      </c>
      <c r="I94" s="52" t="str">
        <f t="shared" ref="I94:I105" ca="1" si="28">IFERROR(H94*$C94,"")</f>
        <v/>
      </c>
      <c r="J94" s="135">
        <f>'Default Conversions'!J11</f>
        <v>5.4000000000000003E-3</v>
      </c>
      <c r="K94" s="52" t="str">
        <f t="shared" ref="K94:K105" ca="1" si="29">IFERROR(J94*$C94,"")</f>
        <v/>
      </c>
      <c r="L94" s="135">
        <f>'Default Conversions'!L11</f>
        <v>3.3999999999999998E-3</v>
      </c>
      <c r="M94" s="52" t="str">
        <f t="shared" ref="M94:M105" ca="1" si="30">IFERROR(L94*$C94,"")</f>
        <v/>
      </c>
      <c r="N94" s="135">
        <f>'Default Conversions'!N11</f>
        <v>5.2000000000000002E-6</v>
      </c>
      <c r="O94" s="52" t="str">
        <f t="shared" ref="O94:O105" ca="1" si="31">IFERROR(N94*$C94,"")</f>
        <v/>
      </c>
      <c r="P94" s="46"/>
    </row>
    <row r="95" spans="1:16" ht="15.75" thickBot="1" x14ac:dyDescent="0.3">
      <c r="A95" s="54" t="s">
        <v>309</v>
      </c>
      <c r="B95" s="55" t="s">
        <v>17</v>
      </c>
      <c r="C95" s="56" t="str">
        <f ca="1">IFERROR('transfer 3'!U58,"")</f>
        <v/>
      </c>
      <c r="D95" s="135">
        <f>'Default Conversions'!D15</f>
        <v>0.13900000000000001</v>
      </c>
      <c r="E95" s="52" t="str">
        <f t="shared" ca="1" si="27"/>
        <v/>
      </c>
      <c r="F95" s="135">
        <f>'Default Conversions'!F15</f>
        <v>22.57</v>
      </c>
      <c r="G95" s="52" t="str">
        <f t="shared" ca="1" si="27"/>
        <v/>
      </c>
      <c r="H95" s="135">
        <f>'Default Conversions'!H15</f>
        <v>1.4999999999999999E-2</v>
      </c>
      <c r="I95" s="52" t="str">
        <f t="shared" ca="1" si="28"/>
        <v/>
      </c>
      <c r="J95" s="135">
        <f>'Default Conversions'!J15</f>
        <v>2.0000000000000001E-4</v>
      </c>
      <c r="K95" s="52" t="str">
        <f t="shared" ca="1" si="29"/>
        <v/>
      </c>
      <c r="L95" s="135">
        <f>'Default Conversions'!L15</f>
        <v>3.0000000000000001E-3</v>
      </c>
      <c r="M95" s="52" t="str">
        <f t="shared" ca="1" si="30"/>
        <v/>
      </c>
      <c r="N95" s="135">
        <f>'Default Conversions'!N15</f>
        <v>2.5200000000000001E-3</v>
      </c>
      <c r="O95" s="52" t="str">
        <f t="shared" ca="1" si="31"/>
        <v/>
      </c>
      <c r="P95" s="46"/>
    </row>
    <row r="96" spans="1:16" ht="15.75" thickBot="1" x14ac:dyDescent="0.3">
      <c r="A96" s="54" t="s">
        <v>310</v>
      </c>
      <c r="B96" s="55" t="s">
        <v>17</v>
      </c>
      <c r="C96" s="56" t="str">
        <f ca="1">IFERROR('transfer 3'!U59,"")</f>
        <v/>
      </c>
      <c r="D96" s="135">
        <f>'Default Conversions'!D16</f>
        <v>0.13900000000000001</v>
      </c>
      <c r="E96" s="52" t="str">
        <f t="shared" ca="1" si="27"/>
        <v/>
      </c>
      <c r="F96" s="135">
        <f>'Default Conversions'!F16</f>
        <v>22.545000000000002</v>
      </c>
      <c r="G96" s="52" t="str">
        <f t="shared" ca="1" si="27"/>
        <v/>
      </c>
      <c r="H96" s="135">
        <f>'Default Conversions'!H16</f>
        <v>5.8499999999999996E-2</v>
      </c>
      <c r="I96" s="52" t="str">
        <f t="shared" ca="1" si="28"/>
        <v/>
      </c>
      <c r="J96" s="135">
        <f>'Default Conversions'!J16</f>
        <v>2.0000000000000001E-4</v>
      </c>
      <c r="K96" s="52" t="str">
        <f t="shared" ca="1" si="29"/>
        <v/>
      </c>
      <c r="L96" s="135">
        <f>'Default Conversions'!L16</f>
        <v>7.0000000000000001E-3</v>
      </c>
      <c r="M96" s="52" t="str">
        <f t="shared" ca="1" si="30"/>
        <v/>
      </c>
      <c r="N96" s="135">
        <f>'Default Conversions'!N16</f>
        <v>2.6049999999999997E-3</v>
      </c>
      <c r="O96" s="52" t="str">
        <f t="shared" ca="1" si="31"/>
        <v/>
      </c>
      <c r="P96" s="46"/>
    </row>
    <row r="97" spans="1:16" ht="15.75" thickBot="1" x14ac:dyDescent="0.3">
      <c r="A97" s="54" t="s">
        <v>311</v>
      </c>
      <c r="B97" s="55" t="s">
        <v>17</v>
      </c>
      <c r="C97" s="56" t="str">
        <f ca="1">IFERROR('transfer 3'!U60+'transfer 3'!U62+'transfer 3'!U64+'transfer 3'!U66,"")</f>
        <v/>
      </c>
      <c r="D97" s="135">
        <f>'Default Conversions'!D11</f>
        <v>0.13900000000000001</v>
      </c>
      <c r="E97" s="52" t="str">
        <f t="shared" ca="1" si="27"/>
        <v/>
      </c>
      <c r="F97" s="52" t="str">
        <f ca="1">IFERROR(IF(ISNA('Transfer 1'!F14),'Default Conversions'!F11,'Transfer 1'!F14),"")</f>
        <v/>
      </c>
      <c r="G97" s="52" t="str">
        <f t="shared" ca="1" si="27"/>
        <v/>
      </c>
      <c r="H97" s="52" t="str">
        <f ca="1">IFERROR(IF(ISNA('Transfer 1'!H14),'Default Conversions'!H11,'Transfer 1'!H14),"")</f>
        <v/>
      </c>
      <c r="I97" s="52" t="str">
        <f t="shared" ca="1" si="28"/>
        <v/>
      </c>
      <c r="J97" s="52" t="str">
        <f ca="1">IFERROR(IF(ISNA('Transfer 1'!J14),'Default Conversions'!J11,'Transfer 1'!J14),"")</f>
        <v/>
      </c>
      <c r="K97" s="52" t="str">
        <f t="shared" ca="1" si="29"/>
        <v/>
      </c>
      <c r="L97" s="52" t="str">
        <f ca="1">IFERROR(IF(ISNA('Transfer 1'!L14),'Default Conversions'!L11,'Transfer 1'!L14),"")</f>
        <v/>
      </c>
      <c r="M97" s="52" t="str">
        <f t="shared" ca="1" si="30"/>
        <v/>
      </c>
      <c r="N97" s="52" t="str">
        <f ca="1">IFERROR(IF(ISNA('Transfer 1'!N14),'Default Conversions'!N11,'Transfer 1'!N14),"")</f>
        <v/>
      </c>
      <c r="O97" s="52" t="str">
        <f t="shared" ca="1" si="31"/>
        <v/>
      </c>
      <c r="P97" s="46"/>
    </row>
    <row r="98" spans="1:16" ht="15.75" thickBot="1" x14ac:dyDescent="0.3">
      <c r="A98" s="54" t="s">
        <v>109</v>
      </c>
      <c r="B98" s="55" t="s">
        <v>17</v>
      </c>
      <c r="C98" s="56" t="str">
        <f ca="1">IFERROR('transfer 3'!U67+'transfer 3'!U71,"")</f>
        <v/>
      </c>
      <c r="D98" s="135">
        <f>'Default Conversions'!D20</f>
        <v>0.124</v>
      </c>
      <c r="E98" s="52" t="str">
        <f t="shared" ca="1" si="27"/>
        <v/>
      </c>
      <c r="F98" s="135">
        <f>'Default Conversions'!F20</f>
        <v>19.600000000000001</v>
      </c>
      <c r="G98" s="52" t="str">
        <f t="shared" ca="1" si="27"/>
        <v/>
      </c>
      <c r="H98" s="135">
        <f>'Default Conversions'!H20</f>
        <v>0.11</v>
      </c>
      <c r="I98" s="52" t="str">
        <f t="shared" ca="1" si="28"/>
        <v/>
      </c>
      <c r="J98" s="135">
        <f>'Default Conversions'!J20</f>
        <v>4.4999999999999997E-3</v>
      </c>
      <c r="K98" s="52" t="str">
        <f t="shared" ca="1" si="29"/>
        <v/>
      </c>
      <c r="L98" s="135">
        <f>'Default Conversions'!L20</f>
        <v>5.4000000000000001E-4</v>
      </c>
      <c r="M98" s="52" t="str">
        <f t="shared" ca="1" si="30"/>
        <v/>
      </c>
      <c r="N98" s="52" t="str">
        <f ca="1">IFERROR(IF(ISNA('Transfer 1'!N15),'Default Conversions'!N20,'Transfer 1'!N15),"")</f>
        <v/>
      </c>
      <c r="O98" s="52" t="str">
        <f t="shared" ca="1" si="31"/>
        <v/>
      </c>
      <c r="P98" s="46"/>
    </row>
    <row r="99" spans="1:16" ht="15.75" thickBot="1" x14ac:dyDescent="0.3">
      <c r="A99" s="54" t="s">
        <v>312</v>
      </c>
      <c r="B99" s="55" t="s">
        <v>17</v>
      </c>
      <c r="C99" s="56" t="str">
        <f ca="1">IFERROR('transfer 3'!U68,"")</f>
        <v/>
      </c>
      <c r="D99" s="135">
        <f>'Default Conversions'!D23</f>
        <v>0.124</v>
      </c>
      <c r="E99" s="52" t="str">
        <f t="shared" ca="1" si="27"/>
        <v/>
      </c>
      <c r="F99" s="135">
        <f>'Default Conversions'!F23</f>
        <v>19.77</v>
      </c>
      <c r="G99" s="52" t="str">
        <f t="shared" ca="1" si="27"/>
        <v/>
      </c>
      <c r="H99" s="135">
        <f>'Default Conversions'!H23</f>
        <v>2.7E-2</v>
      </c>
      <c r="I99" s="52" t="str">
        <f t="shared" ca="1" si="28"/>
        <v/>
      </c>
      <c r="J99" s="135">
        <f>'Default Conversions'!J23</f>
        <v>3.6000000000000002E-4</v>
      </c>
      <c r="K99" s="52" t="str">
        <f t="shared" ca="1" si="29"/>
        <v/>
      </c>
      <c r="L99" s="135">
        <f>'Default Conversions'!L23</f>
        <v>3.0000000000000001E-3</v>
      </c>
      <c r="M99" s="52" t="str">
        <f t="shared" ca="1" si="30"/>
        <v/>
      </c>
      <c r="N99" s="135">
        <f>'Default Conversions'!N23</f>
        <v>6.7000000000000002E-3</v>
      </c>
      <c r="O99" s="52" t="str">
        <f t="shared" ca="1" si="31"/>
        <v/>
      </c>
      <c r="P99" s="46"/>
    </row>
    <row r="100" spans="1:16" ht="15.75" thickBot="1" x14ac:dyDescent="0.3">
      <c r="A100" s="54" t="s">
        <v>313</v>
      </c>
      <c r="B100" s="55" t="s">
        <v>17</v>
      </c>
      <c r="C100" s="56" t="str">
        <f ca="1">IFERROR('transfer 3'!U69,"")</f>
        <v/>
      </c>
      <c r="D100" s="135">
        <f>'Default Conversions'!D24</f>
        <v>0.124</v>
      </c>
      <c r="E100" s="52" t="str">
        <f t="shared" ca="1" si="27"/>
        <v/>
      </c>
      <c r="F100" s="135">
        <f>'Default Conversions'!F24</f>
        <v>19.79</v>
      </c>
      <c r="G100" s="52" t="str">
        <f t="shared" ca="1" si="27"/>
        <v/>
      </c>
      <c r="H100" s="135">
        <f>'Default Conversions'!H24</f>
        <v>3.5000000000000003E-2</v>
      </c>
      <c r="I100" s="52" t="str">
        <f t="shared" ca="1" si="28"/>
        <v/>
      </c>
      <c r="J100" s="135">
        <f>'Default Conversions'!J24</f>
        <v>3.6000000000000002E-4</v>
      </c>
      <c r="K100" s="52" t="str">
        <f t="shared" ca="1" si="29"/>
        <v/>
      </c>
      <c r="L100" s="135">
        <f>'Default Conversions'!L24</f>
        <v>3.0000000000000001E-3</v>
      </c>
      <c r="M100" s="52" t="str">
        <f t="shared" ca="1" si="30"/>
        <v/>
      </c>
      <c r="N100" s="135">
        <f>'Default Conversions'!N24</f>
        <v>6.6100000000000004E-3</v>
      </c>
      <c r="O100" s="52" t="str">
        <f t="shared" ca="1" si="31"/>
        <v/>
      </c>
      <c r="P100" s="46"/>
    </row>
    <row r="101" spans="1:16" ht="15.75" thickBot="1" x14ac:dyDescent="0.3">
      <c r="A101" s="54" t="s">
        <v>314</v>
      </c>
      <c r="B101" s="55" t="s">
        <v>17</v>
      </c>
      <c r="C101" s="56" t="str">
        <f ca="1">IFERROR('transfer 3'!U70+'transfer 3'!U72,"")</f>
        <v/>
      </c>
      <c r="D101" s="135">
        <f>'Default Conversions'!D23</f>
        <v>0.124</v>
      </c>
      <c r="E101" s="52" t="str">
        <f t="shared" ca="1" si="27"/>
        <v/>
      </c>
      <c r="F101" s="52" t="str">
        <f ca="1">IFERROR(IF(ISNA('Transfer 1'!F15),'Default Conversions'!F20,'Transfer 1'!F15),"")</f>
        <v/>
      </c>
      <c r="G101" s="52" t="str">
        <f t="shared" ca="1" si="27"/>
        <v/>
      </c>
      <c r="H101" s="52" t="str">
        <f ca="1">IFERROR(IF(ISNA('Transfer 1'!H15),'Default Conversions'!H20,'Transfer 1'!H15),"")</f>
        <v/>
      </c>
      <c r="I101" s="52" t="str">
        <f t="shared" ca="1" si="28"/>
        <v/>
      </c>
      <c r="J101" s="52" t="str">
        <f ca="1">IFERROR(IF(ISNA('Transfer 1'!J15),'Default Conversions'!J20,'Transfer 1'!J15),"")</f>
        <v/>
      </c>
      <c r="K101" s="52" t="str">
        <f t="shared" ca="1" si="29"/>
        <v/>
      </c>
      <c r="L101" s="52" t="str">
        <f ca="1">IFERROR(IF(ISNA('Transfer 1'!L15),'Default Conversions'!L20,'Transfer 1'!L15),"")</f>
        <v/>
      </c>
      <c r="M101" s="52" t="str">
        <f t="shared" ca="1" si="30"/>
        <v/>
      </c>
      <c r="N101" s="52" t="str">
        <f ca="1">IFERROR(IF(ISNA('Transfer 1'!N15),'Default Conversions'!N20,'Transfer 1'!N15),"")</f>
        <v/>
      </c>
      <c r="O101" s="52" t="str">
        <f t="shared" ca="1" si="31"/>
        <v/>
      </c>
      <c r="P101" s="46"/>
    </row>
    <row r="102" spans="1:16" ht="15.75" thickBot="1" x14ac:dyDescent="0.3">
      <c r="A102" s="54" t="s">
        <v>110</v>
      </c>
      <c r="B102" s="55" t="s">
        <v>24</v>
      </c>
      <c r="C102" s="56" t="str">
        <f ca="1">IFERROR('transfer 3'!U73+'transfer 3'!U75,"")</f>
        <v/>
      </c>
      <c r="D102" s="135">
        <f>'Default Conversions'!D26</f>
        <v>0.10299999999999999</v>
      </c>
      <c r="E102" s="52" t="str">
        <f t="shared" ca="1" si="27"/>
        <v/>
      </c>
      <c r="F102" s="135">
        <f>'Default Conversions'!F26</f>
        <v>13.1</v>
      </c>
      <c r="G102" s="121" t="str">
        <f t="shared" ca="1" si="27"/>
        <v/>
      </c>
      <c r="H102" s="135">
        <f>'Default Conversions'!H26</f>
        <v>0.01</v>
      </c>
      <c r="I102" s="52" t="str">
        <f t="shared" ca="1" si="28"/>
        <v/>
      </c>
      <c r="J102" s="135">
        <f>'Default Conversions'!J26</f>
        <v>6.2999999999999998E-6</v>
      </c>
      <c r="K102" s="121" t="str">
        <f t="shared" ca="1" si="29"/>
        <v/>
      </c>
      <c r="L102" s="135">
        <f>'Default Conversions'!L26</f>
        <v>7.6000000000000004E-4</v>
      </c>
      <c r="M102" s="121" t="str">
        <f t="shared" ca="1" si="30"/>
        <v/>
      </c>
      <c r="N102" s="135">
        <f>'Default Conversions'!N26</f>
        <v>8.3999999999999992E-6</v>
      </c>
      <c r="O102" s="121" t="str">
        <f t="shared" ca="1" si="31"/>
        <v/>
      </c>
      <c r="P102" s="46"/>
    </row>
    <row r="103" spans="1:16" ht="15.75" thickBot="1" x14ac:dyDescent="0.3">
      <c r="A103" s="54" t="s">
        <v>315</v>
      </c>
      <c r="B103" s="55" t="s">
        <v>24</v>
      </c>
      <c r="C103" s="56" t="str">
        <f ca="1">IFERROR('transfer 3'!U74,"")</f>
        <v/>
      </c>
      <c r="D103" s="135">
        <f>'Default Conversions'!D26</f>
        <v>0.10299999999999999</v>
      </c>
      <c r="E103" s="52" t="str">
        <f t="shared" ca="1" si="27"/>
        <v/>
      </c>
      <c r="F103" s="248" t="str">
        <f ca="1">IFERROR(IF(ISNA('Transfer 1'!F16),'Default Conversions'!F26,'Transfer 1'!F16),"")</f>
        <v/>
      </c>
      <c r="G103" s="134" t="str">
        <f t="shared" ca="1" si="27"/>
        <v/>
      </c>
      <c r="H103" s="248" t="str">
        <f ca="1">IFERROR(IF(ISNA('Transfer 1'!H16),'Default Conversions'!H26,'Transfer 1'!H16),"")</f>
        <v/>
      </c>
      <c r="I103" s="52" t="str">
        <f t="shared" ca="1" si="28"/>
        <v/>
      </c>
      <c r="J103" s="248" t="str">
        <f ca="1">IFERROR(IF(ISNA('Transfer 1'!J16),'Default Conversions'!J26,'Transfer 1'!J16),"")</f>
        <v/>
      </c>
      <c r="K103" s="134" t="str">
        <f t="shared" ca="1" si="29"/>
        <v/>
      </c>
      <c r="L103" s="248" t="str">
        <f ca="1">IFERROR(IF(ISNA('Transfer 1'!L16),'Default Conversions'!L26,'Transfer 1'!L16),"")</f>
        <v/>
      </c>
      <c r="M103" s="134" t="str">
        <f t="shared" ca="1" si="30"/>
        <v/>
      </c>
      <c r="N103" s="248" t="str">
        <f ca="1">IFERROR(IF(ISNA('Transfer 1'!N16),'Default Conversions'!N26,'Transfer 1'!N16),"")</f>
        <v/>
      </c>
      <c r="O103" s="134" t="str">
        <f t="shared" ca="1" si="31"/>
        <v/>
      </c>
      <c r="P103" s="46"/>
    </row>
    <row r="104" spans="1:16" ht="15.75" thickBot="1" x14ac:dyDescent="0.3">
      <c r="A104" s="54" t="str">
        <f ca="1">IFERROR('transfer 3'!Q81,"Other conventional energy transportation #1")</f>
        <v>Other conventional energy transportation #1</v>
      </c>
      <c r="B104" s="55" t="str">
        <f ca="1">IFERROR('transfer 3'!R81,"TBD")</f>
        <v>TBD</v>
      </c>
      <c r="C104" s="56" t="str">
        <f ca="1">IFERROR('transfer 3'!U81,"")</f>
        <v/>
      </c>
      <c r="D104" s="135" t="str">
        <f ca="1">IFERROR('Transfer 1'!D56,"")</f>
        <v/>
      </c>
      <c r="E104" s="52" t="str">
        <f t="shared" ca="1" si="27"/>
        <v/>
      </c>
      <c r="F104" s="135" t="str">
        <f ca="1">IFERROR('Transfer 1'!F56,"")</f>
        <v/>
      </c>
      <c r="G104" s="52" t="str">
        <f t="shared" ca="1" si="27"/>
        <v/>
      </c>
      <c r="H104" s="135" t="str">
        <f ca="1">IFERROR('Transfer 1'!H56,"")</f>
        <v/>
      </c>
      <c r="I104" s="52" t="str">
        <f t="shared" ca="1" si="28"/>
        <v/>
      </c>
      <c r="J104" s="135" t="str">
        <f ca="1">IFERROR('Transfer 1'!J56,"")</f>
        <v/>
      </c>
      <c r="K104" s="52" t="str">
        <f t="shared" ca="1" si="29"/>
        <v/>
      </c>
      <c r="L104" s="135" t="str">
        <f ca="1">IFERROR('Transfer 1'!L56,"")</f>
        <v/>
      </c>
      <c r="M104" s="52" t="str">
        <f t="shared" ca="1" si="30"/>
        <v/>
      </c>
      <c r="N104" s="135" t="str">
        <f ca="1">IFERROR('Transfer 1'!N56,"")</f>
        <v/>
      </c>
      <c r="O104" s="52" t="str">
        <f t="shared" ca="1" si="31"/>
        <v/>
      </c>
      <c r="P104" s="46"/>
    </row>
    <row r="105" spans="1:16" ht="15.75" thickBot="1" x14ac:dyDescent="0.3">
      <c r="A105" s="54" t="str">
        <f ca="1">IFERROR('transfer 3'!Q82,"Other conventional energy transportation #2")</f>
        <v>Other conventional energy transportation #2</v>
      </c>
      <c r="B105" s="55" t="str">
        <f ca="1">IFERROR('transfer 3'!R82,"TBD")</f>
        <v>TBD</v>
      </c>
      <c r="C105" s="56" t="str">
        <f ca="1">IFERROR('transfer 3'!U82,"")</f>
        <v/>
      </c>
      <c r="D105" s="135" t="str">
        <f ca="1">IFERROR('Transfer 1'!D57,"")</f>
        <v/>
      </c>
      <c r="E105" s="52" t="str">
        <f t="shared" ca="1" si="27"/>
        <v/>
      </c>
      <c r="F105" s="135" t="str">
        <f ca="1">IFERROR('Transfer 1'!F57,"")</f>
        <v/>
      </c>
      <c r="G105" s="52" t="str">
        <f t="shared" ca="1" si="27"/>
        <v/>
      </c>
      <c r="H105" s="135" t="str">
        <f ca="1">IFERROR('Transfer 1'!H57,"")</f>
        <v/>
      </c>
      <c r="I105" s="52" t="str">
        <f t="shared" ca="1" si="28"/>
        <v/>
      </c>
      <c r="J105" s="135" t="str">
        <f ca="1">IFERROR('Transfer 1'!J57,"")</f>
        <v/>
      </c>
      <c r="K105" s="52" t="str">
        <f t="shared" ca="1" si="29"/>
        <v/>
      </c>
      <c r="L105" s="135" t="str">
        <f ca="1">IFERROR('Transfer 1'!L57,"")</f>
        <v/>
      </c>
      <c r="M105" s="52" t="str">
        <f t="shared" ca="1" si="30"/>
        <v/>
      </c>
      <c r="N105" s="135" t="str">
        <f ca="1">IFERROR('Transfer 1'!N57,"")</f>
        <v/>
      </c>
      <c r="O105" s="52" t="str">
        <f t="shared" ca="1" si="31"/>
        <v/>
      </c>
      <c r="P105" s="46"/>
    </row>
    <row r="106" spans="1:16" ht="15.75" thickBot="1" x14ac:dyDescent="0.3">
      <c r="A106" s="125" t="s">
        <v>96</v>
      </c>
      <c r="B106" s="135"/>
      <c r="C106" s="135"/>
      <c r="D106" s="135"/>
      <c r="E106" s="138">
        <f ca="1">SUM(E94:E105)</f>
        <v>0</v>
      </c>
      <c r="F106" s="135"/>
      <c r="G106" s="138">
        <f ca="1">SUM(G94:G105)</f>
        <v>0</v>
      </c>
      <c r="H106" s="135"/>
      <c r="I106" s="138">
        <f ca="1">SUM(I94:I105)</f>
        <v>0</v>
      </c>
      <c r="J106" s="135"/>
      <c r="K106" s="138">
        <f ca="1">SUM(K94:K105)</f>
        <v>0</v>
      </c>
      <c r="L106" s="135"/>
      <c r="M106" s="138">
        <f ca="1">SUM(M94:M105)</f>
        <v>0</v>
      </c>
      <c r="N106" s="139"/>
      <c r="O106" s="138">
        <f ca="1">SUM(O94:O105)</f>
        <v>0</v>
      </c>
      <c r="P106" s="46"/>
    </row>
    <row r="107" spans="1:16" ht="30" customHeight="1" thickBot="1" x14ac:dyDescent="0.3">
      <c r="A107" s="343" t="s">
        <v>141</v>
      </c>
      <c r="B107" s="344"/>
      <c r="C107" s="344"/>
      <c r="D107" s="344"/>
      <c r="E107" s="344"/>
      <c r="F107" s="344"/>
      <c r="G107" s="344"/>
      <c r="H107" s="344"/>
      <c r="I107" s="344"/>
      <c r="J107" s="344"/>
      <c r="K107" s="344"/>
      <c r="L107" s="344"/>
      <c r="M107" s="344"/>
      <c r="N107" s="344"/>
      <c r="O107" s="345"/>
      <c r="P107" s="46"/>
    </row>
    <row r="108" spans="1:16" ht="15.75" thickBot="1" x14ac:dyDescent="0.3">
      <c r="A108" s="53" t="s">
        <v>25</v>
      </c>
      <c r="B108" s="135"/>
      <c r="C108" s="52"/>
      <c r="D108" s="135"/>
      <c r="E108" s="52"/>
      <c r="F108" s="135"/>
      <c r="G108" s="52"/>
      <c r="H108" s="135"/>
      <c r="I108" s="52"/>
      <c r="J108" s="135"/>
      <c r="K108" s="52"/>
      <c r="L108" s="135"/>
      <c r="M108" s="52"/>
      <c r="N108" s="135"/>
      <c r="O108" s="52"/>
      <c r="P108" s="46"/>
    </row>
    <row r="109" spans="1:16" ht="15.75" thickBot="1" x14ac:dyDescent="0.3">
      <c r="A109" s="54" t="s">
        <v>111</v>
      </c>
      <c r="B109" s="55" t="s">
        <v>17</v>
      </c>
      <c r="C109" s="56" t="str">
        <f ca="1">IFERROR('transfer 3'!U49+'transfer 3'!U51+'transfer 3'!U53+'transfer 3'!U55,"")</f>
        <v/>
      </c>
      <c r="D109" s="135">
        <f>'Default Conversions'!D10</f>
        <v>0.127</v>
      </c>
      <c r="E109" s="52" t="str">
        <f t="shared" ref="E109:G112" ca="1" si="32">IFERROR(D109*$C109,"")</f>
        <v/>
      </c>
      <c r="F109" s="135">
        <f>'Default Conversions'!F10</f>
        <v>22.3</v>
      </c>
      <c r="G109" s="52" t="str">
        <f t="shared" ref="G109" ca="1" si="33">IFERROR(F109*$C109,"")</f>
        <v/>
      </c>
      <c r="H109" s="135">
        <f>'Default Conversions'!H10</f>
        <v>0.2</v>
      </c>
      <c r="I109" s="52" t="str">
        <f t="shared" ref="I109:I112" ca="1" si="34">IFERROR(H109*$C109,"")</f>
        <v/>
      </c>
      <c r="J109" s="135">
        <f>'Default Conversions'!J10</f>
        <v>0</v>
      </c>
      <c r="K109" s="52" t="str">
        <f t="shared" ref="K109:K112" ca="1" si="35">IFERROR(J109*$C109,"")</f>
        <v/>
      </c>
      <c r="L109" s="135">
        <f>'Default Conversions'!L10</f>
        <v>9.8999999999999999E-4</v>
      </c>
      <c r="M109" s="52" t="str">
        <f t="shared" ref="M109:M112" ca="1" si="36">IFERROR(L109*$C109,"")</f>
        <v/>
      </c>
      <c r="N109" s="135" t="str">
        <f>'Default Conversions'!N10</f>
        <v>NP</v>
      </c>
      <c r="O109" s="52" t="str">
        <f t="shared" ref="O109:O112" ca="1" si="37">IFERROR(N109*$C109,"")</f>
        <v/>
      </c>
      <c r="P109" s="46"/>
    </row>
    <row r="110" spans="1:16" ht="15.75" thickBot="1" x14ac:dyDescent="0.3">
      <c r="A110" s="54" t="s">
        <v>316</v>
      </c>
      <c r="B110" s="55" t="s">
        <v>17</v>
      </c>
      <c r="C110" s="56" t="str">
        <f ca="1">IFERROR('transfer 3'!U50+'transfer 3'!U52+'transfer 3'!U54+'transfer 3'!U56,"")</f>
        <v/>
      </c>
      <c r="D110" s="135">
        <f>'Default Conversions'!D10</f>
        <v>0.127</v>
      </c>
      <c r="E110" s="52" t="str">
        <f t="shared" ca="1" si="32"/>
        <v/>
      </c>
      <c r="F110" s="135" t="str">
        <f ca="1">IFERROR(IF(ISNA('Transfer 1'!F13),'Default Conversions'!F10,'Transfer 1'!F13),"")</f>
        <v/>
      </c>
      <c r="G110" s="52" t="str">
        <f t="shared" ca="1" si="32"/>
        <v/>
      </c>
      <c r="H110" s="135" t="str">
        <f ca="1">IFERROR(IF(ISNA('Transfer 1'!H13),'Default Conversions'!H10,'Transfer 1'!H13),"")</f>
        <v/>
      </c>
      <c r="I110" s="52" t="str">
        <f t="shared" ca="1" si="34"/>
        <v/>
      </c>
      <c r="J110" s="135" t="str">
        <f ca="1">IFERROR(IF(ISNA('Transfer 1'!J13),'Default Conversions'!J10,'Transfer 1'!J13),"")</f>
        <v/>
      </c>
      <c r="K110" s="52" t="str">
        <f t="shared" ca="1" si="35"/>
        <v/>
      </c>
      <c r="L110" s="135" t="str">
        <f ca="1">IFERROR(IF(ISNA('Transfer 1'!L13),'Default Conversions'!L10,'Transfer 1'!L13),"")</f>
        <v/>
      </c>
      <c r="M110" s="52" t="str">
        <f t="shared" ca="1" si="36"/>
        <v/>
      </c>
      <c r="N110" s="135" t="str">
        <f ca="1">IFERROR(IF(ISNA('Transfer 1'!N13),'Default Conversions'!N10,'Transfer 1'!N13),"")</f>
        <v/>
      </c>
      <c r="O110" s="52" t="str">
        <f t="shared" ca="1" si="37"/>
        <v/>
      </c>
      <c r="P110" s="46"/>
    </row>
    <row r="111" spans="1:16" ht="15.75" thickBot="1" x14ac:dyDescent="0.3">
      <c r="A111" s="54" t="str">
        <f ca="1">IFERROR('transfer 3'!Q86,"Other renewable energy transportation #1")</f>
        <v>Other renewable energy transportation #1</v>
      </c>
      <c r="B111" s="55" t="str">
        <f ca="1">IFERROR('transfer 3'!R86,"TBD")</f>
        <v>TBD</v>
      </c>
      <c r="C111" s="56" t="str">
        <f ca="1">IFERROR('transfer 3'!U86,"")</f>
        <v/>
      </c>
      <c r="D111" s="135" t="str">
        <f ca="1">IFERROR('Transfer 1'!D68,"")</f>
        <v/>
      </c>
      <c r="E111" s="52" t="str">
        <f t="shared" ca="1" si="32"/>
        <v/>
      </c>
      <c r="F111" s="135" t="str">
        <f ca="1">IFERROR('Transfer 1'!F68,"")</f>
        <v/>
      </c>
      <c r="G111" s="52" t="str">
        <f t="shared" ca="1" si="32"/>
        <v/>
      </c>
      <c r="H111" s="135" t="str">
        <f ca="1">IFERROR('Transfer 1'!H68,"")</f>
        <v/>
      </c>
      <c r="I111" s="52" t="str">
        <f t="shared" ca="1" si="34"/>
        <v/>
      </c>
      <c r="J111" s="135" t="str">
        <f ca="1">IFERROR('Transfer 1'!J68,"")</f>
        <v/>
      </c>
      <c r="K111" s="52" t="str">
        <f t="shared" ca="1" si="35"/>
        <v/>
      </c>
      <c r="L111" s="135" t="str">
        <f ca="1">IFERROR('Transfer 1'!L68,"")</f>
        <v/>
      </c>
      <c r="M111" s="52" t="str">
        <f t="shared" ca="1" si="36"/>
        <v/>
      </c>
      <c r="N111" s="135" t="str">
        <f ca="1">IFERROR('Transfer 1'!N68,"")</f>
        <v/>
      </c>
      <c r="O111" s="52" t="str">
        <f t="shared" ca="1" si="37"/>
        <v/>
      </c>
      <c r="P111" s="46"/>
    </row>
    <row r="112" spans="1:16" ht="15.75" thickBot="1" x14ac:dyDescent="0.3">
      <c r="A112" s="54" t="str">
        <f ca="1">IFERROR('transfer 3'!Q87,"Other renewable energy transportation #2")</f>
        <v>Other renewable energy transportation #2</v>
      </c>
      <c r="B112" s="55" t="str">
        <f ca="1">IFERROR('transfer 3'!R87,"TBD")</f>
        <v>TBD</v>
      </c>
      <c r="C112" s="56" t="str">
        <f ca="1">IFERROR('transfer 3'!U87,"")</f>
        <v/>
      </c>
      <c r="D112" s="135" t="str">
        <f ca="1">IFERROR('Transfer 1'!D69,"")</f>
        <v/>
      </c>
      <c r="E112" s="52" t="str">
        <f t="shared" ca="1" si="32"/>
        <v/>
      </c>
      <c r="F112" s="135" t="str">
        <f ca="1">IFERROR('Transfer 1'!F69,"")</f>
        <v/>
      </c>
      <c r="G112" s="52" t="str">
        <f t="shared" ca="1" si="32"/>
        <v/>
      </c>
      <c r="H112" s="135" t="str">
        <f ca="1">IFERROR('Transfer 1'!H69,"")</f>
        <v/>
      </c>
      <c r="I112" s="52" t="str">
        <f t="shared" ca="1" si="34"/>
        <v/>
      </c>
      <c r="J112" s="135" t="str">
        <f ca="1">IFERROR('Transfer 1'!J69,"")</f>
        <v/>
      </c>
      <c r="K112" s="52" t="str">
        <f t="shared" ca="1" si="35"/>
        <v/>
      </c>
      <c r="L112" s="135" t="str">
        <f ca="1">IFERROR('Transfer 1'!L69,"")</f>
        <v/>
      </c>
      <c r="M112" s="52" t="str">
        <f t="shared" ca="1" si="36"/>
        <v/>
      </c>
      <c r="N112" s="135" t="str">
        <f ca="1">IFERROR('Transfer 1'!N69,"")</f>
        <v/>
      </c>
      <c r="O112" s="52" t="str">
        <f t="shared" ca="1" si="37"/>
        <v/>
      </c>
      <c r="P112" s="46"/>
    </row>
    <row r="113" spans="1:16" ht="15.75" thickBot="1" x14ac:dyDescent="0.3">
      <c r="A113" s="125" t="s">
        <v>97</v>
      </c>
      <c r="B113" s="135"/>
      <c r="C113" s="135"/>
      <c r="D113" s="135"/>
      <c r="E113" s="140">
        <f ca="1">SUM(E109:E112)</f>
        <v>0</v>
      </c>
      <c r="F113" s="135"/>
      <c r="G113" s="140">
        <f ca="1">SUM(G109:G112)</f>
        <v>0</v>
      </c>
      <c r="H113" s="141"/>
      <c r="I113" s="140">
        <f ca="1">SUM(I109:I112)</f>
        <v>0</v>
      </c>
      <c r="J113" s="135"/>
      <c r="K113" s="140">
        <f ca="1">SUM(K109:K112)</f>
        <v>0</v>
      </c>
      <c r="L113" s="135"/>
      <c r="M113" s="140">
        <f ca="1">SUM(M109:M112)</f>
        <v>0</v>
      </c>
      <c r="N113" s="135"/>
      <c r="O113" s="140">
        <f ca="1">SUM(O109:O112)</f>
        <v>0</v>
      </c>
      <c r="P113" s="46"/>
    </row>
    <row r="114" spans="1:16" ht="30" customHeight="1" thickBot="1" x14ac:dyDescent="0.3">
      <c r="A114" s="343" t="s">
        <v>141</v>
      </c>
      <c r="B114" s="344"/>
      <c r="C114" s="344"/>
      <c r="D114" s="344"/>
      <c r="E114" s="344"/>
      <c r="F114" s="344"/>
      <c r="G114" s="344"/>
      <c r="H114" s="344"/>
      <c r="I114" s="344"/>
      <c r="J114" s="344"/>
      <c r="K114" s="344"/>
      <c r="L114" s="344"/>
      <c r="M114" s="344"/>
      <c r="N114" s="344"/>
      <c r="O114" s="345"/>
      <c r="P114" s="46"/>
    </row>
    <row r="115" spans="1:16" ht="15.75" thickBot="1" x14ac:dyDescent="0.3">
      <c r="A115" s="285" t="s">
        <v>118</v>
      </c>
      <c r="B115" s="135"/>
      <c r="C115" s="135"/>
      <c r="D115" s="135"/>
      <c r="E115" s="286">
        <f ca="1">SUM(E113,E106)</f>
        <v>0</v>
      </c>
      <c r="F115" s="135"/>
      <c r="G115" s="286">
        <f ca="1">SUM(G113,G106)</f>
        <v>0</v>
      </c>
      <c r="H115" s="141"/>
      <c r="I115" s="286">
        <f ca="1">SUM(I113,I106)</f>
        <v>0</v>
      </c>
      <c r="J115" s="135"/>
      <c r="K115" s="286">
        <f ca="1">SUM(K113,K106)</f>
        <v>0</v>
      </c>
      <c r="L115" s="135"/>
      <c r="M115" s="286">
        <f ca="1">SUM(M113,M106)</f>
        <v>0</v>
      </c>
      <c r="N115" s="135"/>
      <c r="O115" s="286">
        <f ca="1">SUM(O113,O106)</f>
        <v>0</v>
      </c>
      <c r="P115" s="46"/>
    </row>
    <row r="116" spans="1:16" ht="14.45" customHeight="1" x14ac:dyDescent="0.25">
      <c r="A116" s="282"/>
      <c r="B116" s="283"/>
      <c r="C116" s="283"/>
      <c r="D116" s="283"/>
      <c r="E116" s="283"/>
      <c r="F116" s="283"/>
      <c r="G116" s="283"/>
      <c r="H116" s="283"/>
      <c r="I116" s="283"/>
      <c r="J116" s="283"/>
      <c r="K116" s="283"/>
      <c r="L116" s="283"/>
      <c r="M116" s="283"/>
      <c r="N116" s="283"/>
      <c r="O116" s="284"/>
      <c r="P116" s="46"/>
    </row>
    <row r="117" spans="1:16" ht="14.45" customHeight="1" x14ac:dyDescent="0.25">
      <c r="A117" s="265"/>
      <c r="B117" s="264"/>
      <c r="C117" s="264"/>
      <c r="D117" s="264"/>
      <c r="E117" s="264"/>
      <c r="F117" s="264"/>
      <c r="G117" s="264"/>
      <c r="H117" s="264"/>
      <c r="I117" s="264"/>
      <c r="J117" s="264"/>
      <c r="K117" s="264"/>
      <c r="L117" s="264"/>
      <c r="M117" s="264"/>
      <c r="N117" s="264"/>
      <c r="O117" s="266"/>
      <c r="P117" s="46"/>
    </row>
    <row r="118" spans="1:16" ht="14.45" customHeight="1" x14ac:dyDescent="0.25">
      <c r="A118" s="265"/>
      <c r="B118" s="264"/>
      <c r="C118" s="264"/>
      <c r="D118" s="264"/>
      <c r="E118" s="264"/>
      <c r="F118" s="264"/>
      <c r="G118" s="264"/>
      <c r="H118" s="264"/>
      <c r="I118" s="264"/>
      <c r="J118" s="264"/>
      <c r="K118" s="264"/>
      <c r="L118" s="264"/>
      <c r="M118" s="264"/>
      <c r="N118" s="264"/>
      <c r="O118" s="266"/>
      <c r="P118" s="46"/>
    </row>
    <row r="119" spans="1:16" ht="14.45" customHeight="1" x14ac:dyDescent="0.25">
      <c r="A119" s="265"/>
      <c r="B119" s="264"/>
      <c r="C119" s="264"/>
      <c r="D119" s="264"/>
      <c r="E119" s="264"/>
      <c r="F119" s="264"/>
      <c r="G119" s="264"/>
      <c r="H119" s="264"/>
      <c r="I119" s="264"/>
      <c r="J119" s="264"/>
      <c r="K119" s="264"/>
      <c r="L119" s="264"/>
      <c r="M119" s="264"/>
      <c r="N119" s="264"/>
      <c r="O119" s="266"/>
      <c r="P119" s="46"/>
    </row>
    <row r="120" spans="1:16" ht="14.45" customHeight="1" x14ac:dyDescent="0.25">
      <c r="A120" s="265"/>
      <c r="B120" s="264"/>
      <c r="C120" s="264"/>
      <c r="D120" s="264"/>
      <c r="E120" s="264"/>
      <c r="F120" s="264"/>
      <c r="G120" s="264"/>
      <c r="H120" s="264"/>
      <c r="I120" s="264"/>
      <c r="J120" s="264"/>
      <c r="K120" s="264"/>
      <c r="L120" s="264"/>
      <c r="M120" s="264"/>
      <c r="N120" s="264"/>
      <c r="O120" s="266"/>
      <c r="P120" s="46"/>
    </row>
    <row r="121" spans="1:16" ht="14.45" customHeight="1" x14ac:dyDescent="0.25">
      <c r="A121" s="265"/>
      <c r="B121" s="264"/>
      <c r="C121" s="264"/>
      <c r="D121" s="264"/>
      <c r="E121" s="264"/>
      <c r="F121" s="264"/>
      <c r="G121" s="264"/>
      <c r="H121" s="264"/>
      <c r="I121" s="264"/>
      <c r="J121" s="264"/>
      <c r="K121" s="264"/>
      <c r="L121" s="264"/>
      <c r="M121" s="264"/>
      <c r="N121" s="264"/>
      <c r="O121" s="266"/>
      <c r="P121" s="46"/>
    </row>
    <row r="122" spans="1:16" ht="14.45" customHeight="1" x14ac:dyDescent="0.25">
      <c r="A122" s="265"/>
      <c r="B122" s="264"/>
      <c r="C122" s="264"/>
      <c r="D122" s="264"/>
      <c r="E122" s="264"/>
      <c r="F122" s="264"/>
      <c r="G122" s="264"/>
      <c r="H122" s="264"/>
      <c r="I122" s="264"/>
      <c r="J122" s="264"/>
      <c r="K122" s="264"/>
      <c r="L122" s="264"/>
      <c r="M122" s="264"/>
      <c r="N122" s="264"/>
      <c r="O122" s="266"/>
      <c r="P122" s="46"/>
    </row>
    <row r="123" spans="1:16" ht="14.45" customHeight="1" x14ac:dyDescent="0.25">
      <c r="A123" s="265"/>
      <c r="B123" s="264"/>
      <c r="C123" s="264"/>
      <c r="D123" s="264"/>
      <c r="E123" s="264"/>
      <c r="F123" s="264"/>
      <c r="G123" s="264"/>
      <c r="H123" s="264"/>
      <c r="I123" s="264"/>
      <c r="J123" s="264"/>
      <c r="K123" s="264"/>
      <c r="L123" s="264"/>
      <c r="M123" s="264"/>
      <c r="N123" s="264"/>
      <c r="O123" s="266"/>
      <c r="P123" s="46"/>
    </row>
    <row r="124" spans="1:16" ht="14.45" customHeight="1" x14ac:dyDescent="0.25">
      <c r="A124" s="265"/>
      <c r="B124" s="264"/>
      <c r="C124" s="264"/>
      <c r="D124" s="264"/>
      <c r="E124" s="264"/>
      <c r="F124" s="264"/>
      <c r="G124" s="264"/>
      <c r="H124" s="264"/>
      <c r="I124" s="264"/>
      <c r="J124" s="264"/>
      <c r="K124" s="264"/>
      <c r="L124" s="264"/>
      <c r="M124" s="264"/>
      <c r="N124" s="264"/>
      <c r="O124" s="266"/>
      <c r="P124" s="46"/>
    </row>
    <row r="125" spans="1:16" ht="14.45" customHeight="1" thickBot="1" x14ac:dyDescent="0.3">
      <c r="A125" s="267"/>
      <c r="B125" s="268"/>
      <c r="C125" s="268"/>
      <c r="D125" s="268"/>
      <c r="E125" s="268"/>
      <c r="F125" s="268"/>
      <c r="G125" s="268"/>
      <c r="H125" s="268" t="s">
        <v>120</v>
      </c>
      <c r="I125" s="268"/>
      <c r="J125" s="268"/>
      <c r="K125" s="268"/>
      <c r="L125" s="268"/>
      <c r="M125" s="268"/>
      <c r="N125" s="268"/>
      <c r="O125" s="269"/>
      <c r="P125" s="46"/>
    </row>
    <row r="126" spans="1:16" ht="15.75" x14ac:dyDescent="0.25">
      <c r="A126" s="230" t="str">
        <f>General!$A$4</f>
        <v>Spreadsheets for Environmental Footprint Analysis (SEFA) Version 3.0, November 2019</v>
      </c>
      <c r="B126" s="213"/>
      <c r="C126" s="213"/>
      <c r="D126" s="213"/>
      <c r="E126" s="213"/>
      <c r="F126" s="213"/>
      <c r="G126" s="213"/>
      <c r="H126" s="213"/>
      <c r="I126" s="213"/>
      <c r="J126" s="213"/>
      <c r="K126" s="213"/>
      <c r="L126" s="213"/>
      <c r="M126" s="213"/>
      <c r="N126" s="2"/>
      <c r="O126" s="47" t="e">
        <f ca="1">General!$A$3</f>
        <v>#REF!</v>
      </c>
      <c r="P126" s="46"/>
    </row>
    <row r="127" spans="1:16" x14ac:dyDescent="0.25">
      <c r="A127" s="213"/>
      <c r="B127" s="213"/>
      <c r="C127" s="213" t="s">
        <v>120</v>
      </c>
      <c r="D127" s="213"/>
      <c r="E127" s="213"/>
      <c r="F127" s="213"/>
      <c r="G127" s="213"/>
      <c r="H127" s="213"/>
      <c r="I127" s="213"/>
      <c r="J127" s="213"/>
      <c r="K127" s="213"/>
      <c r="L127" s="213"/>
      <c r="M127" s="213"/>
      <c r="N127" s="2"/>
      <c r="O127" s="47" t="e">
        <f ca="1">General!$A$6</f>
        <v>#REF!</v>
      </c>
      <c r="P127" s="46"/>
    </row>
    <row r="128" spans="1:16" x14ac:dyDescent="0.25">
      <c r="A128" s="213"/>
      <c r="B128" s="213" t="s">
        <v>120</v>
      </c>
      <c r="C128" s="213" t="s">
        <v>120</v>
      </c>
      <c r="D128" s="213"/>
      <c r="E128" s="213"/>
      <c r="F128" s="213"/>
      <c r="G128" s="213"/>
      <c r="H128" s="213"/>
      <c r="I128" s="213"/>
      <c r="J128" s="213"/>
      <c r="K128" s="213"/>
      <c r="L128" s="213"/>
      <c r="M128" s="213"/>
      <c r="N128" s="2"/>
      <c r="O128" s="47" t="e">
        <f ca="1">General!$C$18</f>
        <v>#REF!</v>
      </c>
      <c r="P128" s="46"/>
    </row>
    <row r="129" spans="1:16" ht="18.75" x14ac:dyDescent="0.3">
      <c r="A129" s="354" t="e">
        <f ca="1">CONCATENATE(O3," - Off-Site Footprint (Scope 3b)")</f>
        <v>#REF!</v>
      </c>
      <c r="B129" s="354"/>
      <c r="C129" s="354"/>
      <c r="D129" s="354"/>
      <c r="E129" s="354"/>
      <c r="F129" s="354"/>
      <c r="G129" s="354"/>
      <c r="H129" s="354"/>
      <c r="I129" s="354"/>
      <c r="J129" s="354"/>
      <c r="K129" s="354"/>
      <c r="L129" s="354"/>
      <c r="M129" s="354"/>
      <c r="N129" s="354"/>
      <c r="O129" s="354"/>
      <c r="P129" s="46"/>
    </row>
    <row r="130" spans="1:16" ht="15.75" thickBot="1" x14ac:dyDescent="0.3">
      <c r="A130" s="46"/>
      <c r="B130" s="46"/>
      <c r="C130" s="46"/>
      <c r="D130" s="46"/>
      <c r="E130" s="46"/>
      <c r="F130" s="46"/>
      <c r="G130" s="46"/>
      <c r="H130" s="46"/>
      <c r="I130" s="46"/>
      <c r="J130" s="46"/>
      <c r="K130" s="46"/>
      <c r="L130" s="46"/>
      <c r="M130" s="46"/>
      <c r="N130" s="46"/>
      <c r="O130" s="46"/>
      <c r="P130" s="46"/>
    </row>
    <row r="131" spans="1:16" ht="15.75" thickBot="1" x14ac:dyDescent="0.3">
      <c r="A131" s="349" t="s">
        <v>19</v>
      </c>
      <c r="B131" s="349" t="s">
        <v>0</v>
      </c>
      <c r="C131" s="349" t="s">
        <v>5</v>
      </c>
      <c r="D131" s="349" t="s">
        <v>6</v>
      </c>
      <c r="E131" s="349"/>
      <c r="F131" s="349" t="s">
        <v>7</v>
      </c>
      <c r="G131" s="349"/>
      <c r="H131" s="349" t="s">
        <v>8</v>
      </c>
      <c r="I131" s="349"/>
      <c r="J131" s="349" t="s">
        <v>9</v>
      </c>
      <c r="K131" s="349"/>
      <c r="L131" s="349" t="s">
        <v>10</v>
      </c>
      <c r="M131" s="349"/>
      <c r="N131" s="349" t="s">
        <v>11</v>
      </c>
      <c r="O131" s="349"/>
      <c r="P131" s="46"/>
    </row>
    <row r="132" spans="1:16" ht="15.75" thickBot="1" x14ac:dyDescent="0.3">
      <c r="A132" s="349"/>
      <c r="B132" s="349"/>
      <c r="C132" s="349"/>
      <c r="D132" s="143" t="s">
        <v>12</v>
      </c>
      <c r="E132" s="349" t="s">
        <v>13</v>
      </c>
      <c r="F132" s="143" t="s">
        <v>12</v>
      </c>
      <c r="G132" s="349" t="s">
        <v>119</v>
      </c>
      <c r="H132" s="143" t="s">
        <v>12</v>
      </c>
      <c r="I132" s="349" t="s">
        <v>14</v>
      </c>
      <c r="J132" s="143" t="s">
        <v>12</v>
      </c>
      <c r="K132" s="349" t="s">
        <v>14</v>
      </c>
      <c r="L132" s="143" t="s">
        <v>12</v>
      </c>
      <c r="M132" s="349" t="s">
        <v>14</v>
      </c>
      <c r="N132" s="143" t="s">
        <v>12</v>
      </c>
      <c r="O132" s="349" t="s">
        <v>14</v>
      </c>
      <c r="P132" s="46"/>
    </row>
    <row r="133" spans="1:16" ht="15.75" thickBot="1" x14ac:dyDescent="0.3">
      <c r="A133" s="349"/>
      <c r="B133" s="349"/>
      <c r="C133" s="349"/>
      <c r="D133" s="143" t="s">
        <v>15</v>
      </c>
      <c r="E133" s="349"/>
      <c r="F133" s="143" t="s">
        <v>15</v>
      </c>
      <c r="G133" s="349"/>
      <c r="H133" s="143" t="s">
        <v>15</v>
      </c>
      <c r="I133" s="349"/>
      <c r="J133" s="143" t="s">
        <v>15</v>
      </c>
      <c r="K133" s="349"/>
      <c r="L133" s="143" t="s">
        <v>15</v>
      </c>
      <c r="M133" s="349"/>
      <c r="N133" s="143" t="s">
        <v>15</v>
      </c>
      <c r="O133" s="349"/>
      <c r="P133" s="46"/>
    </row>
    <row r="134" spans="1:16" ht="15.75" thickBot="1" x14ac:dyDescent="0.3">
      <c r="A134" s="54"/>
      <c r="B134" s="135"/>
      <c r="C134" s="135"/>
      <c r="D134" s="135"/>
      <c r="E134" s="135"/>
      <c r="F134" s="135"/>
      <c r="G134" s="135"/>
      <c r="H134" s="135"/>
      <c r="I134" s="135"/>
      <c r="J134" s="135"/>
      <c r="K134" s="135"/>
      <c r="L134" s="135"/>
      <c r="M134" s="135"/>
      <c r="N134" s="135"/>
      <c r="O134" s="135"/>
      <c r="P134" s="46"/>
    </row>
    <row r="135" spans="1:16" ht="15.75" thickBot="1" x14ac:dyDescent="0.3">
      <c r="A135" s="53" t="s">
        <v>27</v>
      </c>
      <c r="B135" s="55"/>
      <c r="C135" s="52"/>
      <c r="D135" s="135"/>
      <c r="E135" s="52"/>
      <c r="F135" s="135"/>
      <c r="G135" s="52"/>
      <c r="H135" s="135"/>
      <c r="I135" s="52"/>
      <c r="J135" s="135"/>
      <c r="K135" s="52"/>
      <c r="L135" s="135"/>
      <c r="M135" s="52"/>
      <c r="N135" s="135"/>
      <c r="O135" s="52"/>
      <c r="P135" s="46"/>
    </row>
    <row r="136" spans="1:16" ht="15.75" thickBot="1" x14ac:dyDescent="0.3">
      <c r="A136" s="54" t="s">
        <v>247</v>
      </c>
      <c r="B136" s="55" t="s">
        <v>61</v>
      </c>
      <c r="C136" s="56" t="str">
        <f ca="1">IFERROR('transfer 3'!U91,"")</f>
        <v/>
      </c>
      <c r="D136" s="135">
        <f>'Default Conversions'!D31</f>
        <v>6.3299999999999995E-2</v>
      </c>
      <c r="E136" s="52" t="str">
        <f t="shared" ref="E136:E154" ca="1" si="38">IFERROR(D136*$C136,"")</f>
        <v/>
      </c>
      <c r="F136" s="135">
        <f>'Default Conversions'!F31</f>
        <v>9.15</v>
      </c>
      <c r="G136" s="52" t="str">
        <f t="shared" ref="G136:G154" ca="1" si="39">IFERROR(F136*$C136,"")</f>
        <v/>
      </c>
      <c r="H136" s="135">
        <f>'Default Conversions'!H31</f>
        <v>1.4800000000000001E-2</v>
      </c>
      <c r="I136" s="52" t="str">
        <f t="shared" ref="I136:I154" ca="1" si="40">IFERROR(H136*$C136,"")</f>
        <v/>
      </c>
      <c r="J136" s="135">
        <f>'Default Conversions'!J31</f>
        <v>2.8299999999999999E-2</v>
      </c>
      <c r="K136" s="52" t="str">
        <f t="shared" ref="K136:K154" ca="1" si="41">IFERROR(J136*$C136,"")</f>
        <v/>
      </c>
      <c r="L136" s="135">
        <f>'Default Conversions'!L31</f>
        <v>8.8000000000000005E-3</v>
      </c>
      <c r="M136" s="52" t="str">
        <f t="shared" ref="M136:M154" ca="1" si="42">IFERROR(L136*$C136,"")</f>
        <v/>
      </c>
      <c r="N136" s="135">
        <f>'Default Conversions'!N31</f>
        <v>1.0200000000000001E-3</v>
      </c>
      <c r="O136" s="52" t="str">
        <f t="shared" ref="O136:O154" ca="1" si="43">IFERROR(N136*$C136,"")</f>
        <v/>
      </c>
      <c r="P136" s="46"/>
    </row>
    <row r="137" spans="1:16" ht="15.75" thickBot="1" x14ac:dyDescent="0.3">
      <c r="A137" s="54" t="s">
        <v>248</v>
      </c>
      <c r="B137" s="55" t="s">
        <v>61</v>
      </c>
      <c r="C137" s="56" t="str">
        <f ca="1">IFERROR('transfer 3'!U92,"")</f>
        <v/>
      </c>
      <c r="D137" s="135">
        <f>'Default Conversions'!D32</f>
        <v>4.1200000000000001E-2</v>
      </c>
      <c r="E137" s="52" t="str">
        <f t="shared" ca="1" si="38"/>
        <v/>
      </c>
      <c r="F137" s="135">
        <f>'Default Conversions'!F32</f>
        <v>0.85</v>
      </c>
      <c r="G137" s="52" t="str">
        <f t="shared" ca="1" si="39"/>
        <v/>
      </c>
      <c r="H137" s="135">
        <f>'Default Conversions'!H32</f>
        <v>2.7100000000000002E-3</v>
      </c>
      <c r="I137" s="52" t="str">
        <f t="shared" ca="1" si="40"/>
        <v/>
      </c>
      <c r="J137" s="135">
        <f>'Default Conversions'!J32</f>
        <v>7.9799999999999992E-3</v>
      </c>
      <c r="K137" s="52" t="str">
        <f t="shared" ca="1" si="41"/>
        <v/>
      </c>
      <c r="L137" s="135">
        <f>'Default Conversions'!L32</f>
        <v>7.6599999999999997E-4</v>
      </c>
      <c r="M137" s="52" t="str">
        <f t="shared" ca="1" si="42"/>
        <v/>
      </c>
      <c r="N137" s="135">
        <f>'Default Conversions'!N32</f>
        <v>1.07E-3</v>
      </c>
      <c r="O137" s="52" t="str">
        <f t="shared" ca="1" si="43"/>
        <v/>
      </c>
      <c r="P137" s="46"/>
    </row>
    <row r="138" spans="1:16" ht="15.75" thickBot="1" x14ac:dyDescent="0.3">
      <c r="A138" s="54" t="s">
        <v>249</v>
      </c>
      <c r="B138" s="55" t="s">
        <v>61</v>
      </c>
      <c r="C138" s="56" t="str">
        <f ca="1">IFERROR('transfer 3'!U93,"")</f>
        <v/>
      </c>
      <c r="D138" s="135">
        <f>'Default Conversions'!D33</f>
        <v>0.5</v>
      </c>
      <c r="E138" s="52" t="str">
        <f t="shared" ca="1" si="38"/>
        <v/>
      </c>
      <c r="F138" s="135">
        <f>'Default Conversions'!F33</f>
        <v>8.58</v>
      </c>
      <c r="G138" s="52" t="str">
        <f t="shared" ca="1" si="39"/>
        <v/>
      </c>
      <c r="H138" s="135">
        <f>'Default Conversions'!H33</f>
        <v>2.9899999999999999E-2</v>
      </c>
      <c r="I138" s="52" t="str">
        <f t="shared" ca="1" si="40"/>
        <v/>
      </c>
      <c r="J138" s="135">
        <f>'Default Conversions'!J33</f>
        <v>9.69E-2</v>
      </c>
      <c r="K138" s="52" t="str">
        <f t="shared" ca="1" si="41"/>
        <v/>
      </c>
      <c r="L138" s="135">
        <f>'Default Conversions'!L33</f>
        <v>9.1000000000000004E-3</v>
      </c>
      <c r="M138" s="52" t="str">
        <f t="shared" ca="1" si="42"/>
        <v/>
      </c>
      <c r="N138" s="135">
        <f>'Default Conversions'!N33</f>
        <v>1.3299999999999999E-2</v>
      </c>
      <c r="O138" s="52" t="str">
        <f t="shared" ca="1" si="43"/>
        <v/>
      </c>
      <c r="P138" s="46"/>
    </row>
    <row r="139" spans="1:16" ht="15.75" thickBot="1" x14ac:dyDescent="0.3">
      <c r="A139" s="54" t="s">
        <v>250</v>
      </c>
      <c r="B139" s="55" t="s">
        <v>61</v>
      </c>
      <c r="C139" s="56" t="str">
        <f ca="1">IFERROR('transfer 3'!U94,"")</f>
        <v/>
      </c>
      <c r="D139" s="135">
        <f>'Default Conversions'!D34</f>
        <v>3.1800000000000002E-2</v>
      </c>
      <c r="E139" s="52" t="str">
        <f t="shared" ca="1" si="38"/>
        <v/>
      </c>
      <c r="F139" s="135">
        <f>'Default Conversions'!F34</f>
        <v>-1.9900000000000001E-2</v>
      </c>
      <c r="G139" s="52" t="str">
        <f t="shared" ca="1" si="39"/>
        <v/>
      </c>
      <c r="H139" s="135">
        <f>'Default Conversions'!H34</f>
        <v>4.2500000000000003E-3</v>
      </c>
      <c r="I139" s="52" t="str">
        <f t="shared" ca="1" si="40"/>
        <v/>
      </c>
      <c r="J139" s="135">
        <f>'Default Conversions'!J34</f>
        <v>3.0300000000000001E-3</v>
      </c>
      <c r="K139" s="52" t="str">
        <f t="shared" ca="1" si="41"/>
        <v/>
      </c>
      <c r="L139" s="135">
        <f>'Default Conversions'!L34</f>
        <v>4.6900000000000002E-4</v>
      </c>
      <c r="M139" s="52" t="str">
        <f t="shared" ca="1" si="42"/>
        <v/>
      </c>
      <c r="N139" s="135">
        <f>'Default Conversions'!N34</f>
        <v>8.4599999999999996E-5</v>
      </c>
      <c r="O139" s="52" t="str">
        <f t="shared" ca="1" si="43"/>
        <v/>
      </c>
      <c r="P139" s="46"/>
    </row>
    <row r="140" spans="1:16" ht="15.75" thickBot="1" x14ac:dyDescent="0.3">
      <c r="A140" s="54" t="s">
        <v>251</v>
      </c>
      <c r="B140" s="55" t="s">
        <v>61</v>
      </c>
      <c r="C140" s="56" t="str">
        <f ca="1">IFERROR('transfer 3'!U95,"")</f>
        <v/>
      </c>
      <c r="D140" s="135">
        <f>'Default Conversions'!D35</f>
        <v>3.2399999999999998E-2</v>
      </c>
      <c r="E140" s="52" t="str">
        <f t="shared" ca="1" si="38"/>
        <v/>
      </c>
      <c r="F140" s="135">
        <f>'Default Conversions'!F35</f>
        <v>5.91E-2</v>
      </c>
      <c r="G140" s="52" t="str">
        <f t="shared" ca="1" si="39"/>
        <v/>
      </c>
      <c r="H140" s="135">
        <f>'Default Conversions'!H35</f>
        <v>4.3099999999999996E-3</v>
      </c>
      <c r="I140" s="52" t="str">
        <f t="shared" ca="1" si="40"/>
        <v/>
      </c>
      <c r="J140" s="135">
        <f>'Default Conversions'!J35</f>
        <v>3.0999999999999999E-3</v>
      </c>
      <c r="K140" s="52" t="str">
        <f t="shared" ca="1" si="41"/>
        <v/>
      </c>
      <c r="L140" s="135">
        <f>'Default Conversions'!L35</f>
        <v>4.7199999999999998E-4</v>
      </c>
      <c r="M140" s="52" t="str">
        <f t="shared" ca="1" si="42"/>
        <v/>
      </c>
      <c r="N140" s="135">
        <f>'Default Conversions'!N35</f>
        <v>8.7000000000000001E-5</v>
      </c>
      <c r="O140" s="52" t="str">
        <f t="shared" ca="1" si="43"/>
        <v/>
      </c>
      <c r="P140" s="46"/>
    </row>
    <row r="141" spans="1:16" ht="15.75" thickBot="1" x14ac:dyDescent="0.3">
      <c r="A141" s="54" t="s">
        <v>252</v>
      </c>
      <c r="B141" s="55" t="s">
        <v>61</v>
      </c>
      <c r="C141" s="56" t="str">
        <f ca="1">IFERROR('transfer 3'!U96,"")</f>
        <v/>
      </c>
      <c r="D141" s="135">
        <f>'Default Conversions'!D36</f>
        <v>2.0500000000000001E-2</v>
      </c>
      <c r="E141" s="52" t="str">
        <f t="shared" ca="1" si="38"/>
        <v/>
      </c>
      <c r="F141" s="135">
        <f>'Default Conversions'!F36</f>
        <v>1.25</v>
      </c>
      <c r="G141" s="52" t="str">
        <f t="shared" ca="1" si="39"/>
        <v/>
      </c>
      <c r="H141" s="135">
        <f>'Default Conversions'!H36</f>
        <v>1.99E-3</v>
      </c>
      <c r="I141" s="52" t="str">
        <f t="shared" ca="1" si="40"/>
        <v/>
      </c>
      <c r="J141" s="135">
        <f>'Default Conversions'!J36</f>
        <v>2.14E-3</v>
      </c>
      <c r="K141" s="52" t="str">
        <f t="shared" ca="1" si="41"/>
        <v/>
      </c>
      <c r="L141" s="135">
        <f>'Default Conversions'!L36</f>
        <v>2.7700000000000001E-4</v>
      </c>
      <c r="M141" s="52" t="str">
        <f t="shared" ca="1" si="42"/>
        <v/>
      </c>
      <c r="N141" s="135">
        <f>'Default Conversions'!N36</f>
        <v>5.8900000000000002E-5</v>
      </c>
      <c r="O141" s="52" t="str">
        <f t="shared" ca="1" si="43"/>
        <v/>
      </c>
      <c r="P141" s="46"/>
    </row>
    <row r="142" spans="1:16" ht="15.75" thickBot="1" x14ac:dyDescent="0.3">
      <c r="A142" s="54" t="s">
        <v>255</v>
      </c>
      <c r="B142" s="55" t="s">
        <v>61</v>
      </c>
      <c r="C142" s="56" t="str">
        <f ca="1">IFERROR('transfer 3'!U97,"")</f>
        <v/>
      </c>
      <c r="D142" s="135">
        <f>'Default Conversions'!D37</f>
        <v>2.48E-5</v>
      </c>
      <c r="E142" s="52" t="str">
        <f t="shared" ca="1" si="38"/>
        <v/>
      </c>
      <c r="F142" s="135">
        <f>'Default Conversions'!F37</f>
        <v>2.3999999999999998E-3</v>
      </c>
      <c r="G142" s="52" t="str">
        <f t="shared" ca="1" si="39"/>
        <v/>
      </c>
      <c r="H142" s="135">
        <f>'Default Conversions'!H37</f>
        <v>1.8E-5</v>
      </c>
      <c r="I142" s="52" t="str">
        <f t="shared" ca="1" si="40"/>
        <v/>
      </c>
      <c r="J142" s="135">
        <f>'Default Conversions'!J37</f>
        <v>4.5199999999999999E-6</v>
      </c>
      <c r="K142" s="52" t="str">
        <f t="shared" ca="1" si="41"/>
        <v/>
      </c>
      <c r="L142" s="135">
        <f>'Default Conversions'!L37</f>
        <v>2.61E-6</v>
      </c>
      <c r="M142" s="52" t="str">
        <f t="shared" ca="1" si="42"/>
        <v/>
      </c>
      <c r="N142" s="135">
        <f>'Default Conversions'!N37</f>
        <v>3.0800000000000001E-7</v>
      </c>
      <c r="O142" s="52" t="str">
        <f t="shared" ca="1" si="43"/>
        <v/>
      </c>
      <c r="P142" s="46"/>
    </row>
    <row r="143" spans="1:16" ht="15.75" thickBot="1" x14ac:dyDescent="0.3">
      <c r="A143" s="54" t="s">
        <v>29</v>
      </c>
      <c r="B143" s="55" t="s">
        <v>61</v>
      </c>
      <c r="C143" s="56" t="str">
        <f ca="1">IFERROR('transfer 3'!U98,"")</f>
        <v/>
      </c>
      <c r="D143" s="135">
        <f>'Default Conversions'!D38</f>
        <v>2.8E-5</v>
      </c>
      <c r="E143" s="52" t="str">
        <f t="shared" ca="1" si="38"/>
        <v/>
      </c>
      <c r="F143" s="135">
        <f>'Default Conversions'!F38</f>
        <v>3.3500000000000001E-3</v>
      </c>
      <c r="G143" s="52" t="str">
        <f t="shared" ca="1" si="39"/>
        <v/>
      </c>
      <c r="H143" s="135">
        <f>'Default Conversions'!H38</f>
        <v>1.6500000000000001E-5</v>
      </c>
      <c r="I143" s="52" t="str">
        <f t="shared" ca="1" si="40"/>
        <v/>
      </c>
      <c r="J143" s="135">
        <f>'Default Conversions'!J38</f>
        <v>1.4999999999999999E-5</v>
      </c>
      <c r="K143" s="52" t="str">
        <f t="shared" ca="1" si="41"/>
        <v/>
      </c>
      <c r="L143" s="135">
        <f>'Default Conversions'!L38</f>
        <v>1.9999999999999999E-6</v>
      </c>
      <c r="M143" s="52" t="str">
        <f t="shared" ca="1" si="42"/>
        <v/>
      </c>
      <c r="N143" s="135">
        <f>'Default Conversions'!N38</f>
        <v>2.0499999999999999E-10</v>
      </c>
      <c r="O143" s="52" t="str">
        <f t="shared" ca="1" si="43"/>
        <v/>
      </c>
      <c r="P143" s="46"/>
    </row>
    <row r="144" spans="1:16" ht="15.75" thickBot="1" x14ac:dyDescent="0.3">
      <c r="A144" s="54" t="s">
        <v>30</v>
      </c>
      <c r="B144" s="55" t="s">
        <v>61</v>
      </c>
      <c r="C144" s="56" t="str">
        <f ca="1">IFERROR('transfer 3'!U99,"")</f>
        <v/>
      </c>
      <c r="D144" s="135">
        <f>'Default Conversions'!D39</f>
        <v>3.32E-2</v>
      </c>
      <c r="E144" s="52" t="str">
        <f t="shared" ca="1" si="38"/>
        <v/>
      </c>
      <c r="F144" s="135">
        <f>'Default Conversions'!F39</f>
        <v>1.94</v>
      </c>
      <c r="G144" s="52" t="str">
        <f t="shared" ca="1" si="39"/>
        <v/>
      </c>
      <c r="H144" s="135">
        <f>'Default Conversions'!H39</f>
        <v>3.2499999999999999E-3</v>
      </c>
      <c r="I144" s="52" t="str">
        <f t="shared" ca="1" si="40"/>
        <v/>
      </c>
      <c r="J144" s="135">
        <f>'Default Conversions'!J39</f>
        <v>4.0899999999999999E-3</v>
      </c>
      <c r="K144" s="52" t="str">
        <f t="shared" ca="1" si="41"/>
        <v/>
      </c>
      <c r="L144" s="135">
        <f>'Default Conversions'!L39</f>
        <v>4.3899999999999999E-4</v>
      </c>
      <c r="M144" s="52" t="str">
        <f t="shared" ca="1" si="42"/>
        <v/>
      </c>
      <c r="N144" s="135">
        <f>'Default Conversions'!N39</f>
        <v>6.41E-5</v>
      </c>
      <c r="O144" s="52" t="str">
        <f t="shared" ca="1" si="43"/>
        <v/>
      </c>
      <c r="P144" s="46"/>
    </row>
    <row r="145" spans="1:16" ht="15.75" thickBot="1" x14ac:dyDescent="0.3">
      <c r="A145" s="54" t="s">
        <v>31</v>
      </c>
      <c r="B145" s="55" t="s">
        <v>32</v>
      </c>
      <c r="C145" s="56" t="str">
        <f ca="1">IFERROR('transfer 3'!U100,"")</f>
        <v/>
      </c>
      <c r="D145" s="135">
        <f>'Default Conversions'!D40</f>
        <v>3.3600000000000005E-2</v>
      </c>
      <c r="E145" s="52" t="str">
        <f t="shared" ca="1" si="38"/>
        <v/>
      </c>
      <c r="F145" s="135">
        <f>'Default Conversions'!F40</f>
        <v>4.47</v>
      </c>
      <c r="G145" s="52" t="str">
        <f t="shared" ca="1" si="39"/>
        <v/>
      </c>
      <c r="H145" s="135">
        <f>'Default Conversions'!H40</f>
        <v>1.4999999999999999E-2</v>
      </c>
      <c r="I145" s="52" t="str">
        <f t="shared" ca="1" si="40"/>
        <v/>
      </c>
      <c r="J145" s="135">
        <f>'Default Conversions'!J40</f>
        <v>3.2000000000000001E-2</v>
      </c>
      <c r="K145" s="52" t="str">
        <f t="shared" ca="1" si="41"/>
        <v/>
      </c>
      <c r="L145" s="135">
        <f>'Default Conversions'!L40</f>
        <v>6.3000000000000003E-4</v>
      </c>
      <c r="M145" s="52" t="str">
        <f t="shared" ca="1" si="42"/>
        <v/>
      </c>
      <c r="N145" s="135">
        <f>'Default Conversions'!N40</f>
        <v>2.9000000000000002E-6</v>
      </c>
      <c r="O145" s="52" t="str">
        <f t="shared" ca="1" si="43"/>
        <v/>
      </c>
      <c r="P145" s="46"/>
    </row>
    <row r="146" spans="1:16" ht="15.75" thickBot="1" x14ac:dyDescent="0.3">
      <c r="A146" s="54" t="s">
        <v>33</v>
      </c>
      <c r="B146" s="55" t="s">
        <v>61</v>
      </c>
      <c r="C146" s="56" t="str">
        <f ca="1">IFERROR('transfer 3'!U101,"")</f>
        <v/>
      </c>
      <c r="D146" s="135">
        <f>'Default Conversions'!D41</f>
        <v>2.6200000000000001E-2</v>
      </c>
      <c r="E146" s="52" t="str">
        <f t="shared" ca="1" si="38"/>
        <v/>
      </c>
      <c r="F146" s="135">
        <f>'Default Conversions'!F41</f>
        <v>2.02</v>
      </c>
      <c r="G146" s="52" t="str">
        <f t="shared" ca="1" si="39"/>
        <v/>
      </c>
      <c r="H146" s="135">
        <f>'Default Conversions'!H41</f>
        <v>4.0000000000000001E-3</v>
      </c>
      <c r="I146" s="52" t="str">
        <f t="shared" ca="1" si="40"/>
        <v/>
      </c>
      <c r="J146" s="135">
        <f>'Default Conversions'!J41</f>
        <v>2.7400000000000002E-3</v>
      </c>
      <c r="K146" s="52" t="str">
        <f t="shared" ca="1" si="41"/>
        <v/>
      </c>
      <c r="L146" s="135">
        <f>'Default Conversions'!L41</f>
        <v>3.7200000000000004E-4</v>
      </c>
      <c r="M146" s="52" t="str">
        <f t="shared" ca="1" si="42"/>
        <v/>
      </c>
      <c r="N146" s="135">
        <f>'Default Conversions'!N41</f>
        <v>3.7500000000000001E-4</v>
      </c>
      <c r="O146" s="52" t="str">
        <f t="shared" ca="1" si="43"/>
        <v/>
      </c>
      <c r="P146" s="46"/>
    </row>
    <row r="147" spans="1:16" ht="15.75" thickBot="1" x14ac:dyDescent="0.3">
      <c r="A147" s="54" t="s">
        <v>332</v>
      </c>
      <c r="B147" s="55" t="s">
        <v>61</v>
      </c>
      <c r="C147" s="56" t="str">
        <f ca="1">IFERROR('transfer 3'!U102,"")</f>
        <v/>
      </c>
      <c r="D147" s="135">
        <f>'Default Conversions'!D42</f>
        <v>1.3899999999999999E-2</v>
      </c>
      <c r="E147" s="52" t="str">
        <f t="shared" ca="1" si="38"/>
        <v/>
      </c>
      <c r="F147" s="135">
        <f>'Default Conversions'!F42</f>
        <v>1.34</v>
      </c>
      <c r="G147" s="52" t="str">
        <f t="shared" ca="1" si="39"/>
        <v/>
      </c>
      <c r="H147" s="135">
        <f>'Default Conversions'!H42</f>
        <v>6.5399999999999998E-3</v>
      </c>
      <c r="I147" s="52" t="str">
        <f t="shared" ca="1" si="40"/>
        <v/>
      </c>
      <c r="J147" s="135">
        <f>'Default Conversions'!J42</f>
        <v>1.0400000000000001E-2</v>
      </c>
      <c r="K147" s="52" t="str">
        <f t="shared" ca="1" si="41"/>
        <v/>
      </c>
      <c r="L147" s="135">
        <f>'Default Conversions'!L42</f>
        <v>3.7799999999999999E-3</v>
      </c>
      <c r="M147" s="52" t="str">
        <f t="shared" ca="1" si="42"/>
        <v/>
      </c>
      <c r="N147" s="135">
        <f>'Default Conversions'!N42</f>
        <v>9.6999999999999994E-4</v>
      </c>
      <c r="O147" s="52" t="str">
        <f t="shared" ca="1" si="43"/>
        <v/>
      </c>
      <c r="P147" s="46"/>
    </row>
    <row r="148" spans="1:16" ht="15.75" thickBot="1" x14ac:dyDescent="0.3">
      <c r="A148" s="54" t="s">
        <v>262</v>
      </c>
      <c r="B148" s="55" t="s">
        <v>264</v>
      </c>
      <c r="C148" s="56" t="str">
        <f ca="1">IFERROR('transfer 3'!U103,"")</f>
        <v/>
      </c>
      <c r="D148" s="135">
        <f>'Default Conversions'!D43</f>
        <v>0.217</v>
      </c>
      <c r="E148" s="52" t="str">
        <f t="shared" ca="1" si="38"/>
        <v/>
      </c>
      <c r="F148" s="135">
        <f>'Default Conversions'!F43</f>
        <v>19.5</v>
      </c>
      <c r="G148" s="52" t="str">
        <f t="shared" ca="1" si="39"/>
        <v/>
      </c>
      <c r="H148" s="135">
        <f>'Default Conversions'!H43</f>
        <v>9.7500000000000003E-2</v>
      </c>
      <c r="I148" s="52" t="str">
        <f t="shared" ca="1" si="40"/>
        <v/>
      </c>
      <c r="J148" s="135">
        <f>'Default Conversions'!J43</f>
        <v>0.154</v>
      </c>
      <c r="K148" s="52" t="str">
        <f t="shared" ca="1" si="41"/>
        <v/>
      </c>
      <c r="L148" s="135">
        <f>'Default Conversions'!L43</f>
        <v>5.7000000000000002E-2</v>
      </c>
      <c r="M148" s="52" t="str">
        <f t="shared" ca="1" si="42"/>
        <v/>
      </c>
      <c r="N148" s="135">
        <f>'Default Conversions'!N43</f>
        <v>1.41E-2</v>
      </c>
      <c r="O148" s="52" t="str">
        <f t="shared" ca="1" si="43"/>
        <v/>
      </c>
      <c r="P148" s="46"/>
    </row>
    <row r="149" spans="1:16" ht="15.75" thickBot="1" x14ac:dyDescent="0.3">
      <c r="A149" s="54" t="s">
        <v>263</v>
      </c>
      <c r="B149" s="55" t="s">
        <v>61</v>
      </c>
      <c r="C149" s="56" t="str">
        <f ca="1">IFERROR('transfer 3'!U104,"")</f>
        <v/>
      </c>
      <c r="D149" s="135">
        <f>'Default Conversions'!D44</f>
        <v>2.48E-5</v>
      </c>
      <c r="E149" s="52" t="str">
        <f t="shared" ca="1" si="38"/>
        <v/>
      </c>
      <c r="F149" s="135">
        <f>'Default Conversions'!F44</f>
        <v>2.3999999999999998E-3</v>
      </c>
      <c r="G149" s="52" t="str">
        <f t="shared" ca="1" si="39"/>
        <v/>
      </c>
      <c r="H149" s="135">
        <f>'Default Conversions'!H44</f>
        <v>1.8E-5</v>
      </c>
      <c r="I149" s="52" t="str">
        <f t="shared" ca="1" si="40"/>
        <v/>
      </c>
      <c r="J149" s="135">
        <f>'Default Conversions'!J44</f>
        <v>4.5199999999999999E-6</v>
      </c>
      <c r="K149" s="52" t="str">
        <f t="shared" ca="1" si="41"/>
        <v/>
      </c>
      <c r="L149" s="135">
        <f>'Default Conversions'!L44</f>
        <v>2.61E-6</v>
      </c>
      <c r="M149" s="52" t="str">
        <f t="shared" ca="1" si="42"/>
        <v/>
      </c>
      <c r="N149" s="135">
        <f>'Default Conversions'!N44</f>
        <v>3.0800000000000001E-7</v>
      </c>
      <c r="O149" s="52" t="str">
        <f t="shared" ca="1" si="43"/>
        <v/>
      </c>
      <c r="P149" s="46"/>
    </row>
    <row r="150" spans="1:16" ht="15.75" thickBot="1" x14ac:dyDescent="0.3">
      <c r="A150" s="54" t="s">
        <v>266</v>
      </c>
      <c r="B150" s="55" t="s">
        <v>61</v>
      </c>
      <c r="C150" s="56" t="str">
        <f ca="1">IFERROR('transfer 3'!U105,"")</f>
        <v/>
      </c>
      <c r="D150" s="135">
        <f>'Default Conversions'!D45</f>
        <v>2.48E-5</v>
      </c>
      <c r="E150" s="52" t="str">
        <f t="shared" ca="1" si="38"/>
        <v/>
      </c>
      <c r="F150" s="135">
        <f>'Default Conversions'!F45</f>
        <v>2.3999999999999998E-3</v>
      </c>
      <c r="G150" s="52" t="str">
        <f t="shared" ca="1" si="39"/>
        <v/>
      </c>
      <c r="H150" s="135">
        <f>'Default Conversions'!H45</f>
        <v>1.8E-5</v>
      </c>
      <c r="I150" s="52" t="str">
        <f t="shared" ca="1" si="40"/>
        <v/>
      </c>
      <c r="J150" s="135">
        <f>'Default Conversions'!J45</f>
        <v>4.5199999999999999E-6</v>
      </c>
      <c r="K150" s="52" t="str">
        <f t="shared" ca="1" si="41"/>
        <v/>
      </c>
      <c r="L150" s="135">
        <f>'Default Conversions'!L45</f>
        <v>2.61E-6</v>
      </c>
      <c r="M150" s="52" t="str">
        <f t="shared" ca="1" si="42"/>
        <v/>
      </c>
      <c r="N150" s="135">
        <f>'Default Conversions'!N45</f>
        <v>3.0800000000000001E-7</v>
      </c>
      <c r="O150" s="52" t="str">
        <f t="shared" ca="1" si="43"/>
        <v/>
      </c>
      <c r="P150" s="46"/>
    </row>
    <row r="151" spans="1:16" ht="15.75" thickBot="1" x14ac:dyDescent="0.3">
      <c r="A151" s="54" t="s">
        <v>34</v>
      </c>
      <c r="B151" s="55" t="s">
        <v>61</v>
      </c>
      <c r="C151" s="56" t="str">
        <f ca="1">IFERROR('transfer 3'!U106,"")</f>
        <v/>
      </c>
      <c r="D151" s="135">
        <f>'Default Conversions'!D46</f>
        <v>1.1599999999999999E-2</v>
      </c>
      <c r="E151" s="52" t="str">
        <f t="shared" ca="1" si="38"/>
        <v/>
      </c>
      <c r="F151" s="135">
        <f>'Default Conversions'!F46</f>
        <v>3.4</v>
      </c>
      <c r="G151" s="52" t="str">
        <f t="shared" ca="1" si="39"/>
        <v/>
      </c>
      <c r="H151" s="135">
        <f>'Default Conversions'!H46</f>
        <v>7.4999999999999997E-3</v>
      </c>
      <c r="I151" s="52" t="str">
        <f t="shared" ca="1" si="40"/>
        <v/>
      </c>
      <c r="J151" s="135">
        <f>'Default Conversions'!J46</f>
        <v>1.2E-2</v>
      </c>
      <c r="K151" s="52" t="str">
        <f t="shared" ca="1" si="41"/>
        <v/>
      </c>
      <c r="L151" s="135">
        <f>'Default Conversions'!L46</f>
        <v>4.4000000000000003E-3</v>
      </c>
      <c r="M151" s="52" t="str">
        <f t="shared" ca="1" si="42"/>
        <v/>
      </c>
      <c r="N151" s="135">
        <f>'Default Conversions'!N46</f>
        <v>1.44E-4</v>
      </c>
      <c r="O151" s="52" t="str">
        <f t="shared" ca="1" si="43"/>
        <v/>
      </c>
      <c r="P151" s="46"/>
    </row>
    <row r="152" spans="1:16" ht="15.75" thickBot="1" x14ac:dyDescent="0.3">
      <c r="A152" s="54" t="s">
        <v>35</v>
      </c>
      <c r="B152" s="55" t="s">
        <v>61</v>
      </c>
      <c r="C152" s="56" t="str">
        <f ca="1">IFERROR('transfer 3'!U107,"")</f>
        <v/>
      </c>
      <c r="D152" s="135">
        <f>'Default Conversions'!D47</f>
        <v>4.4000000000000003E-3</v>
      </c>
      <c r="E152" s="52" t="str">
        <f t="shared" ca="1" si="38"/>
        <v/>
      </c>
      <c r="F152" s="135">
        <f>'Default Conversions'!F47</f>
        <v>1.1000000000000001</v>
      </c>
      <c r="G152" s="52" t="str">
        <f t="shared" ca="1" si="39"/>
        <v/>
      </c>
      <c r="H152" s="135">
        <f>'Default Conversions'!H47</f>
        <v>1.4E-3</v>
      </c>
      <c r="I152" s="52" t="str">
        <f t="shared" ca="1" si="40"/>
        <v/>
      </c>
      <c r="J152" s="135">
        <f>'Default Conversions'!J47</f>
        <v>1.6999999999999999E-3</v>
      </c>
      <c r="K152" s="52" t="str">
        <f t="shared" ca="1" si="41"/>
        <v/>
      </c>
      <c r="L152" s="135">
        <f>'Default Conversions'!L47</f>
        <v>5.5999999999999995E-4</v>
      </c>
      <c r="M152" s="52" t="str">
        <f t="shared" ca="1" si="42"/>
        <v/>
      </c>
      <c r="N152" s="135">
        <f>'Default Conversions'!N47</f>
        <v>6.7000000000000002E-5</v>
      </c>
      <c r="O152" s="52" t="str">
        <f t="shared" ca="1" si="43"/>
        <v/>
      </c>
      <c r="P152" s="46"/>
    </row>
    <row r="153" spans="1:16" ht="15.75" thickBot="1" x14ac:dyDescent="0.3">
      <c r="A153" s="54" t="s">
        <v>36</v>
      </c>
      <c r="B153" s="55" t="s">
        <v>61</v>
      </c>
      <c r="C153" s="56" t="str">
        <f ca="1">IFERROR('transfer 3'!U108,"")</f>
        <v/>
      </c>
      <c r="D153" s="135">
        <f>'Default Conversions'!D48</f>
        <v>1.8850000000000002E-2</v>
      </c>
      <c r="E153" s="52" t="str">
        <f t="shared" ca="1" si="38"/>
        <v/>
      </c>
      <c r="F153" s="135">
        <f>'Default Conversions'!F48</f>
        <v>2.1149999999999998</v>
      </c>
      <c r="G153" s="52" t="str">
        <f t="shared" ca="1" si="39"/>
        <v/>
      </c>
      <c r="H153" s="135">
        <f>'Default Conversions'!H48</f>
        <v>4.0374999999999994E-3</v>
      </c>
      <c r="I153" s="52" t="str">
        <f t="shared" ca="1" si="40"/>
        <v/>
      </c>
      <c r="J153" s="135">
        <f>'Default Conversions'!J48</f>
        <v>5.1324999999999999E-3</v>
      </c>
      <c r="K153" s="52" t="str">
        <f t="shared" ca="1" si="41"/>
        <v/>
      </c>
      <c r="L153" s="135">
        <f>'Default Conversions'!L48</f>
        <v>1.44275E-3</v>
      </c>
      <c r="M153" s="52" t="str">
        <f t="shared" ca="1" si="42"/>
        <v/>
      </c>
      <c r="N153" s="135">
        <f>'Default Conversions'!N48</f>
        <v>1.6252500000000001E-4</v>
      </c>
      <c r="O153" s="52" t="str">
        <f t="shared" ca="1" si="43"/>
        <v/>
      </c>
      <c r="P153" s="46"/>
    </row>
    <row r="154" spans="1:16" ht="15.75" thickBot="1" x14ac:dyDescent="0.3">
      <c r="A154" s="54" t="s">
        <v>37</v>
      </c>
      <c r="B154" s="55" t="s">
        <v>61</v>
      </c>
      <c r="C154" s="56" t="str">
        <f ca="1">IFERROR('transfer 3'!U109,"")</f>
        <v/>
      </c>
      <c r="D154" s="135">
        <f>'Default Conversions'!D49</f>
        <v>2.8E-5</v>
      </c>
      <c r="E154" s="52" t="str">
        <f t="shared" ca="1" si="38"/>
        <v/>
      </c>
      <c r="F154" s="135">
        <f>'Default Conversions'!F49</f>
        <v>3.3500000000000001E-3</v>
      </c>
      <c r="G154" s="52" t="str">
        <f t="shared" ca="1" si="39"/>
        <v/>
      </c>
      <c r="H154" s="135">
        <f>'Default Conversions'!H49</f>
        <v>1.6500000000000001E-5</v>
      </c>
      <c r="I154" s="52" t="str">
        <f t="shared" ca="1" si="40"/>
        <v/>
      </c>
      <c r="J154" s="135">
        <f>'Default Conversions'!J49</f>
        <v>1.4999999999999999E-5</v>
      </c>
      <c r="K154" s="52" t="str">
        <f t="shared" ca="1" si="41"/>
        <v/>
      </c>
      <c r="L154" s="135">
        <f>'Default Conversions'!L49</f>
        <v>1.9999999999999999E-6</v>
      </c>
      <c r="M154" s="52" t="str">
        <f t="shared" ca="1" si="42"/>
        <v/>
      </c>
      <c r="N154" s="135">
        <f>'Default Conversions'!N49</f>
        <v>2.0499999999999999E-10</v>
      </c>
      <c r="O154" s="52" t="str">
        <f t="shared" ca="1" si="43"/>
        <v/>
      </c>
      <c r="P154" s="46"/>
    </row>
    <row r="155" spans="1:16" ht="16.5" thickBot="1" x14ac:dyDescent="0.3">
      <c r="A155" s="346" t="s">
        <v>141</v>
      </c>
      <c r="B155" s="347"/>
      <c r="C155" s="347"/>
      <c r="D155" s="347"/>
      <c r="E155" s="347"/>
      <c r="F155" s="347"/>
      <c r="G155" s="347"/>
      <c r="H155" s="347"/>
      <c r="I155" s="347"/>
      <c r="J155" s="347"/>
      <c r="K155" s="347"/>
      <c r="L155" s="347"/>
      <c r="M155" s="347"/>
      <c r="N155" s="347"/>
      <c r="O155" s="348"/>
      <c r="P155" s="46"/>
    </row>
    <row r="156" spans="1:16" x14ac:dyDescent="0.25">
      <c r="A156" s="287"/>
      <c r="B156" s="288"/>
      <c r="C156" s="289"/>
      <c r="D156" s="288"/>
      <c r="E156" s="288"/>
      <c r="F156" s="288"/>
      <c r="G156" s="288"/>
      <c r="H156" s="288"/>
      <c r="I156" s="288"/>
      <c r="J156" s="288"/>
      <c r="K156" s="288"/>
      <c r="L156" s="288"/>
      <c r="M156" s="288"/>
      <c r="N156" s="288"/>
      <c r="O156" s="290"/>
      <c r="P156" s="46"/>
    </row>
    <row r="157" spans="1:16" x14ac:dyDescent="0.25">
      <c r="A157" s="291"/>
      <c r="B157" s="181"/>
      <c r="C157" s="292"/>
      <c r="D157" s="181"/>
      <c r="E157" s="181"/>
      <c r="F157" s="181"/>
      <c r="G157" s="181"/>
      <c r="H157" s="181"/>
      <c r="I157" s="181"/>
      <c r="J157" s="181"/>
      <c r="K157" s="181"/>
      <c r="L157" s="181"/>
      <c r="M157" s="181"/>
      <c r="N157" s="181"/>
      <c r="O157" s="293"/>
      <c r="P157" s="46"/>
    </row>
    <row r="158" spans="1:16" x14ac:dyDescent="0.25">
      <c r="A158" s="291"/>
      <c r="B158" s="181"/>
      <c r="C158" s="292"/>
      <c r="D158" s="181"/>
      <c r="E158" s="181"/>
      <c r="F158" s="181"/>
      <c r="G158" s="181"/>
      <c r="H158" s="181"/>
      <c r="I158" s="181"/>
      <c r="J158" s="181"/>
      <c r="K158" s="181"/>
      <c r="L158" s="181"/>
      <c r="M158" s="181"/>
      <c r="N158" s="181"/>
      <c r="O158" s="293"/>
      <c r="P158" s="46"/>
    </row>
    <row r="159" spans="1:16" x14ac:dyDescent="0.25">
      <c r="A159" s="291"/>
      <c r="B159" s="181"/>
      <c r="C159" s="292"/>
      <c r="D159" s="181"/>
      <c r="E159" s="181"/>
      <c r="F159" s="181"/>
      <c r="G159" s="181"/>
      <c r="H159" s="181"/>
      <c r="I159" s="181"/>
      <c r="J159" s="181"/>
      <c r="K159" s="181"/>
      <c r="L159" s="181"/>
      <c r="M159" s="181"/>
      <c r="N159" s="181"/>
      <c r="O159" s="293"/>
      <c r="P159" s="46"/>
    </row>
    <row r="160" spans="1:16" x14ac:dyDescent="0.25">
      <c r="A160" s="291"/>
      <c r="B160" s="181"/>
      <c r="C160" s="292"/>
      <c r="D160" s="181"/>
      <c r="E160" s="181"/>
      <c r="F160" s="181"/>
      <c r="G160" s="181"/>
      <c r="H160" s="181"/>
      <c r="I160" s="181"/>
      <c r="J160" s="181"/>
      <c r="K160" s="181"/>
      <c r="L160" s="181"/>
      <c r="M160" s="181"/>
      <c r="N160" s="181"/>
      <c r="O160" s="293"/>
      <c r="P160" s="46"/>
    </row>
    <row r="161" spans="1:16" x14ac:dyDescent="0.25">
      <c r="A161" s="291"/>
      <c r="B161" s="181"/>
      <c r="C161" s="292"/>
      <c r="D161" s="181"/>
      <c r="E161" s="181"/>
      <c r="F161" s="181"/>
      <c r="G161" s="181"/>
      <c r="H161" s="181"/>
      <c r="I161" s="181"/>
      <c r="J161" s="181"/>
      <c r="K161" s="181"/>
      <c r="L161" s="181"/>
      <c r="M161" s="181"/>
      <c r="N161" s="181"/>
      <c r="O161" s="293"/>
      <c r="P161" s="46"/>
    </row>
    <row r="162" spans="1:16" x14ac:dyDescent="0.25">
      <c r="A162" s="291"/>
      <c r="B162" s="181"/>
      <c r="C162" s="292"/>
      <c r="D162" s="181"/>
      <c r="E162" s="181"/>
      <c r="F162" s="181"/>
      <c r="G162" s="181"/>
      <c r="H162" s="181"/>
      <c r="I162" s="181"/>
      <c r="J162" s="181"/>
      <c r="K162" s="181"/>
      <c r="L162" s="181"/>
      <c r="M162" s="181"/>
      <c r="N162" s="181"/>
      <c r="O162" s="293"/>
      <c r="P162" s="46"/>
    </row>
    <row r="163" spans="1:16" x14ac:dyDescent="0.25">
      <c r="A163" s="291"/>
      <c r="B163" s="181"/>
      <c r="C163" s="292"/>
      <c r="D163" s="181"/>
      <c r="E163" s="181"/>
      <c r="F163" s="181"/>
      <c r="G163" s="181"/>
      <c r="H163" s="181"/>
      <c r="I163" s="181"/>
      <c r="J163" s="181"/>
      <c r="K163" s="181"/>
      <c r="L163" s="181"/>
      <c r="M163" s="181"/>
      <c r="N163" s="181"/>
      <c r="O163" s="293"/>
      <c r="P163" s="46"/>
    </row>
    <row r="164" spans="1:16" x14ac:dyDescent="0.25">
      <c r="A164" s="291"/>
      <c r="B164" s="181"/>
      <c r="C164" s="292"/>
      <c r="D164" s="181"/>
      <c r="E164" s="181"/>
      <c r="F164" s="181"/>
      <c r="G164" s="181"/>
      <c r="H164" s="181"/>
      <c r="I164" s="181"/>
      <c r="J164" s="181"/>
      <c r="K164" s="181"/>
      <c r="L164" s="181"/>
      <c r="M164" s="181"/>
      <c r="N164" s="181"/>
      <c r="O164" s="293"/>
      <c r="P164" s="46"/>
    </row>
    <row r="165" spans="1:16" ht="15.75" thickBot="1" x14ac:dyDescent="0.3">
      <c r="A165" s="294"/>
      <c r="B165" s="295"/>
      <c r="C165" s="296"/>
      <c r="D165" s="295"/>
      <c r="E165" s="295"/>
      <c r="F165" s="295"/>
      <c r="G165" s="295"/>
      <c r="H165" s="295"/>
      <c r="I165" s="295"/>
      <c r="J165" s="295"/>
      <c r="K165" s="295"/>
      <c r="L165" s="295"/>
      <c r="M165" s="295"/>
      <c r="N165" s="295"/>
      <c r="O165" s="297"/>
      <c r="P165" s="46"/>
    </row>
    <row r="166" spans="1:16" ht="15.75" x14ac:dyDescent="0.25">
      <c r="A166" s="230" t="str">
        <f>General!$A$4</f>
        <v>Spreadsheets for Environmental Footprint Analysis (SEFA) Version 3.0, November 2019</v>
      </c>
      <c r="B166" s="213"/>
      <c r="C166" s="213"/>
      <c r="D166" s="213"/>
      <c r="E166" s="213"/>
      <c r="F166" s="213"/>
      <c r="G166" s="213"/>
      <c r="H166" s="213"/>
      <c r="I166" s="213"/>
      <c r="J166" s="213"/>
      <c r="K166" s="213"/>
      <c r="L166" s="213"/>
      <c r="M166" s="213"/>
      <c r="N166" s="2"/>
      <c r="O166" s="47" t="e">
        <f ca="1">General!$A$3</f>
        <v>#REF!</v>
      </c>
      <c r="P166" s="46"/>
    </row>
    <row r="167" spans="1:16" x14ac:dyDescent="0.25">
      <c r="A167" s="213"/>
      <c r="B167" s="213"/>
      <c r="C167" s="213"/>
      <c r="D167" s="213"/>
      <c r="E167" s="213"/>
      <c r="F167" s="213"/>
      <c r="G167" s="213"/>
      <c r="H167" s="213"/>
      <c r="I167" s="213"/>
      <c r="J167" s="213"/>
      <c r="K167" s="213"/>
      <c r="L167" s="213"/>
      <c r="M167" s="213"/>
      <c r="N167" s="2"/>
      <c r="O167" s="47" t="e">
        <f ca="1">General!$A$6</f>
        <v>#REF!</v>
      </c>
      <c r="P167" s="46"/>
    </row>
    <row r="168" spans="1:16" x14ac:dyDescent="0.25">
      <c r="A168" s="213"/>
      <c r="B168" s="213"/>
      <c r="C168" s="213"/>
      <c r="D168" s="213"/>
      <c r="E168" s="213"/>
      <c r="F168" s="213"/>
      <c r="G168" s="213"/>
      <c r="H168" s="213"/>
      <c r="I168" s="213"/>
      <c r="J168" s="213"/>
      <c r="K168" s="213"/>
      <c r="L168" s="213"/>
      <c r="M168" s="213"/>
      <c r="N168" s="2"/>
      <c r="O168" s="47" t="e">
        <f ca="1">General!$C$18</f>
        <v>#REF!</v>
      </c>
      <c r="P168" s="46"/>
    </row>
    <row r="169" spans="1:16" ht="18.75" x14ac:dyDescent="0.3">
      <c r="A169" s="354" t="e">
        <f ca="1">CONCATENATE(O3," - Off-Site Footprint (Scope 3b)")</f>
        <v>#REF!</v>
      </c>
      <c r="B169" s="354"/>
      <c r="C169" s="354"/>
      <c r="D169" s="354"/>
      <c r="E169" s="354"/>
      <c r="F169" s="354"/>
      <c r="G169" s="354"/>
      <c r="H169" s="354"/>
      <c r="I169" s="354"/>
      <c r="J169" s="354"/>
      <c r="K169" s="354"/>
      <c r="L169" s="354"/>
      <c r="M169" s="354"/>
      <c r="N169" s="354"/>
      <c r="O169" s="354"/>
      <c r="P169" s="46"/>
    </row>
    <row r="170" spans="1:16" ht="15.75" thickBot="1" x14ac:dyDescent="0.3">
      <c r="A170" s="46"/>
      <c r="B170" s="46"/>
      <c r="C170" s="46"/>
      <c r="D170" s="46"/>
      <c r="E170" s="46"/>
      <c r="F170" s="46"/>
      <c r="G170" s="46"/>
      <c r="H170" s="46"/>
      <c r="I170" s="46"/>
      <c r="J170" s="46"/>
      <c r="K170" s="46"/>
      <c r="L170" s="46"/>
      <c r="M170" s="46"/>
      <c r="N170" s="46"/>
      <c r="O170" s="46"/>
      <c r="P170" s="46"/>
    </row>
    <row r="171" spans="1:16" ht="15.75" thickBot="1" x14ac:dyDescent="0.3">
      <c r="A171" s="349" t="s">
        <v>19</v>
      </c>
      <c r="B171" s="349" t="s">
        <v>0</v>
      </c>
      <c r="C171" s="349" t="s">
        <v>5</v>
      </c>
      <c r="D171" s="349" t="s">
        <v>6</v>
      </c>
      <c r="E171" s="349"/>
      <c r="F171" s="349" t="s">
        <v>7</v>
      </c>
      <c r="G171" s="349"/>
      <c r="H171" s="349" t="s">
        <v>8</v>
      </c>
      <c r="I171" s="349"/>
      <c r="J171" s="349" t="s">
        <v>9</v>
      </c>
      <c r="K171" s="349"/>
      <c r="L171" s="349" t="s">
        <v>10</v>
      </c>
      <c r="M171" s="349"/>
      <c r="N171" s="349" t="s">
        <v>11</v>
      </c>
      <c r="O171" s="349"/>
      <c r="P171" s="46"/>
    </row>
    <row r="172" spans="1:16" ht="15.75" thickBot="1" x14ac:dyDescent="0.3">
      <c r="A172" s="349"/>
      <c r="B172" s="349"/>
      <c r="C172" s="349"/>
      <c r="D172" s="143" t="s">
        <v>12</v>
      </c>
      <c r="E172" s="349" t="s">
        <v>13</v>
      </c>
      <c r="F172" s="143" t="s">
        <v>12</v>
      </c>
      <c r="G172" s="349" t="s">
        <v>119</v>
      </c>
      <c r="H172" s="143" t="s">
        <v>12</v>
      </c>
      <c r="I172" s="349" t="s">
        <v>14</v>
      </c>
      <c r="J172" s="143" t="s">
        <v>12</v>
      </c>
      <c r="K172" s="349" t="s">
        <v>14</v>
      </c>
      <c r="L172" s="143" t="s">
        <v>12</v>
      </c>
      <c r="M172" s="349" t="s">
        <v>14</v>
      </c>
      <c r="N172" s="143" t="s">
        <v>12</v>
      </c>
      <c r="O172" s="349" t="s">
        <v>14</v>
      </c>
      <c r="P172" s="46"/>
    </row>
    <row r="173" spans="1:16" ht="15.75" thickBot="1" x14ac:dyDescent="0.3">
      <c r="A173" s="349"/>
      <c r="B173" s="349"/>
      <c r="C173" s="349"/>
      <c r="D173" s="143" t="s">
        <v>15</v>
      </c>
      <c r="E173" s="349"/>
      <c r="F173" s="143" t="s">
        <v>15</v>
      </c>
      <c r="G173" s="349"/>
      <c r="H173" s="143" t="s">
        <v>15</v>
      </c>
      <c r="I173" s="349"/>
      <c r="J173" s="143" t="s">
        <v>15</v>
      </c>
      <c r="K173" s="349"/>
      <c r="L173" s="143" t="s">
        <v>15</v>
      </c>
      <c r="M173" s="349"/>
      <c r="N173" s="143" t="s">
        <v>15</v>
      </c>
      <c r="O173" s="349"/>
      <c r="P173" s="46"/>
    </row>
    <row r="174" spans="1:16" ht="15.75" thickBot="1" x14ac:dyDescent="0.3">
      <c r="A174" s="54"/>
      <c r="B174" s="135"/>
      <c r="C174" s="135"/>
      <c r="D174" s="135"/>
      <c r="E174" s="135"/>
      <c r="F174" s="135"/>
      <c r="G174" s="135"/>
      <c r="H174" s="135"/>
      <c r="I174" s="135"/>
      <c r="J174" s="135"/>
      <c r="K174" s="135"/>
      <c r="L174" s="135"/>
      <c r="M174" s="135"/>
      <c r="N174" s="135"/>
      <c r="O174" s="135"/>
      <c r="P174" s="46"/>
    </row>
    <row r="175" spans="1:16" ht="15.75" thickBot="1" x14ac:dyDescent="0.3">
      <c r="A175" s="53" t="s">
        <v>38</v>
      </c>
      <c r="B175" s="135"/>
      <c r="C175" s="144"/>
      <c r="D175" s="135"/>
      <c r="E175" s="144"/>
      <c r="F175" s="145"/>
      <c r="G175" s="144"/>
      <c r="H175" s="135"/>
      <c r="I175" s="144"/>
      <c r="J175" s="135"/>
      <c r="K175" s="144"/>
      <c r="L175" s="135"/>
      <c r="M175" s="144"/>
      <c r="N175" s="135"/>
      <c r="O175" s="144"/>
      <c r="P175" s="46"/>
    </row>
    <row r="176" spans="1:16" ht="15.75" thickBot="1" x14ac:dyDescent="0.3">
      <c r="A176" s="54" t="s">
        <v>39</v>
      </c>
      <c r="B176" s="55" t="s">
        <v>28</v>
      </c>
      <c r="C176" s="56" t="str">
        <f ca="1">IFERROR('transfer 3'!U112,"")</f>
        <v/>
      </c>
      <c r="D176" s="135">
        <f>'Default Conversions'!D52</f>
        <v>2.5000000000000001E-3</v>
      </c>
      <c r="E176" s="52" t="str">
        <f ca="1">IFERROR(D176*$C176,"")</f>
        <v/>
      </c>
      <c r="F176" s="135">
        <f>'Default Conversions'!F52</f>
        <v>3.1E-2</v>
      </c>
      <c r="G176" s="52" t="str">
        <f ca="1">IFERROR(F176*$C176,"")</f>
        <v/>
      </c>
      <c r="H176" s="135">
        <f>'Default Conversions'!H52</f>
        <v>6.2000000000000003E-5</v>
      </c>
      <c r="I176" s="52" t="str">
        <f ca="1">IFERROR(H176*$C176,"")</f>
        <v/>
      </c>
      <c r="J176" s="135">
        <f>'Default Conversions'!J52</f>
        <v>3.3000000000000003E-5</v>
      </c>
      <c r="K176" s="52" t="str">
        <f ca="1">IFERROR(J176*$C176,"")</f>
        <v/>
      </c>
      <c r="L176" s="135">
        <f>'Default Conversions'!L52</f>
        <v>1.9999999999999999E-6</v>
      </c>
      <c r="M176" s="52" t="str">
        <f ca="1">IFERROR(L176*$C176,"")</f>
        <v/>
      </c>
      <c r="N176" s="135" t="str">
        <f>'Default Conversions'!N52</f>
        <v>NP</v>
      </c>
      <c r="O176" s="52" t="str">
        <f t="shared" ref="O176:O184" ca="1" si="44">IFERROR(N176*$C176,"")</f>
        <v/>
      </c>
      <c r="P176" s="46"/>
    </row>
    <row r="177" spans="1:16" ht="15.75" thickBot="1" x14ac:dyDescent="0.3">
      <c r="A177" s="54" t="s">
        <v>40</v>
      </c>
      <c r="B177" s="55" t="s">
        <v>28</v>
      </c>
      <c r="C177" s="56" t="str">
        <f ca="1">IFERROR('transfer 3'!U113,"")</f>
        <v/>
      </c>
      <c r="D177" s="135">
        <f>'Default Conversions'!D53</f>
        <v>7.7000000000000002E-3</v>
      </c>
      <c r="E177" s="52" t="str">
        <f t="shared" ref="E177:E186" ca="1" si="45">IFERROR(D177*$C177,"")</f>
        <v/>
      </c>
      <c r="F177" s="135">
        <f>'Default Conversions'!F53</f>
        <v>3.44</v>
      </c>
      <c r="G177" s="52" t="str">
        <f t="shared" ref="G177:G185" ca="1" si="46">IFERROR(F177*$C177,"")</f>
        <v/>
      </c>
      <c r="H177" s="135">
        <f>'Default Conversions'!H53</f>
        <v>6.6E-3</v>
      </c>
      <c r="I177" s="52" t="str">
        <f t="shared" ref="I177:I185" ca="1" si="47">IFERROR(H177*$C177,"")</f>
        <v/>
      </c>
      <c r="J177" s="135">
        <f>'Default Conversions'!J53</f>
        <v>1.9E-3</v>
      </c>
      <c r="K177" s="52" t="str">
        <f t="shared" ref="K177:K186" ca="1" si="48">IFERROR(J177*$C177,"")</f>
        <v/>
      </c>
      <c r="L177" s="135">
        <f>'Default Conversions'!L53</f>
        <v>3.3000000000000003E-5</v>
      </c>
      <c r="M177" s="52" t="str">
        <f t="shared" ref="M177:M185" ca="1" si="49">IFERROR(L177*$C177,"")</f>
        <v/>
      </c>
      <c r="N177" s="135" t="str">
        <f>'Default Conversions'!N53</f>
        <v>NP</v>
      </c>
      <c r="O177" s="52" t="str">
        <f t="shared" ca="1" si="44"/>
        <v/>
      </c>
      <c r="P177" s="46"/>
    </row>
    <row r="178" spans="1:16" ht="15.75" thickBot="1" x14ac:dyDescent="0.3">
      <c r="A178" s="54" t="s">
        <v>253</v>
      </c>
      <c r="B178" s="55" t="s">
        <v>28</v>
      </c>
      <c r="C178" s="56" t="str">
        <f ca="1">IFERROR('transfer 3'!U114,"")</f>
        <v/>
      </c>
      <c r="D178" s="135">
        <f>'Default Conversions'!D54</f>
        <v>3.56E-2</v>
      </c>
      <c r="E178" s="52" t="str">
        <f t="shared" ca="1" si="45"/>
        <v/>
      </c>
      <c r="F178" s="135">
        <f>'Default Conversions'!F54</f>
        <v>4.82</v>
      </c>
      <c r="G178" s="52" t="str">
        <f t="shared" ca="1" si="46"/>
        <v/>
      </c>
      <c r="H178" s="135">
        <f>'Default Conversions'!H54</f>
        <v>7.9299999999999995E-2</v>
      </c>
      <c r="I178" s="52" t="str">
        <f t="shared" ca="1" si="47"/>
        <v/>
      </c>
      <c r="J178" s="135">
        <f>'Default Conversions'!J54</f>
        <v>0.128</v>
      </c>
      <c r="K178" s="52" t="str">
        <f t="shared" ca="1" si="48"/>
        <v/>
      </c>
      <c r="L178" s="135">
        <f>'Default Conversions'!L54</f>
        <v>9.8700000000000003E-4</v>
      </c>
      <c r="M178" s="52" t="str">
        <f t="shared" ca="1" si="49"/>
        <v/>
      </c>
      <c r="N178" s="135">
        <f>'Default Conversions'!N54</f>
        <v>6.5700000000000003E-4</v>
      </c>
      <c r="O178" s="52" t="str">
        <f t="shared" ca="1" si="44"/>
        <v/>
      </c>
      <c r="P178" s="46"/>
    </row>
    <row r="179" spans="1:16" ht="15.75" thickBot="1" x14ac:dyDescent="0.3">
      <c r="A179" s="54" t="s">
        <v>254</v>
      </c>
      <c r="B179" s="55" t="s">
        <v>28</v>
      </c>
      <c r="C179" s="56" t="str">
        <f ca="1">IFERROR('transfer 3'!U115,"")</f>
        <v/>
      </c>
      <c r="D179" s="135">
        <f>'Default Conversions'!D55</f>
        <v>8.7299999999999999E-3</v>
      </c>
      <c r="E179" s="52" t="str">
        <f t="shared" ca="1" si="45"/>
        <v/>
      </c>
      <c r="F179" s="135">
        <f>'Default Conversions'!F55</f>
        <v>1.7</v>
      </c>
      <c r="G179" s="52" t="str">
        <f t="shared" ca="1" si="46"/>
        <v/>
      </c>
      <c r="H179" s="135">
        <f>'Default Conversions'!H55</f>
        <v>7.3299999999999997E-3</v>
      </c>
      <c r="I179" s="52" t="str">
        <f t="shared" ca="1" si="47"/>
        <v/>
      </c>
      <c r="J179" s="135">
        <f>'Default Conversions'!J55</f>
        <v>1.29E-2</v>
      </c>
      <c r="K179" s="52" t="str">
        <f t="shared" ca="1" si="48"/>
        <v/>
      </c>
      <c r="L179" s="135">
        <f>'Default Conversions'!L55</f>
        <v>8.8599999999999996E-4</v>
      </c>
      <c r="M179" s="52" t="str">
        <f t="shared" ca="1" si="49"/>
        <v/>
      </c>
      <c r="N179" s="135">
        <f>'Default Conversions'!N55</f>
        <v>6.7100000000000005E-4</v>
      </c>
      <c r="O179" s="52" t="str">
        <f t="shared" ca="1" si="44"/>
        <v/>
      </c>
      <c r="P179" s="46"/>
    </row>
    <row r="180" spans="1:16" ht="15.75" thickBot="1" x14ac:dyDescent="0.3">
      <c r="A180" s="54" t="s">
        <v>257</v>
      </c>
      <c r="B180" s="55" t="s">
        <v>28</v>
      </c>
      <c r="C180" s="56" t="str">
        <f ca="1">IFERROR('transfer 3'!U116,"")</f>
        <v/>
      </c>
      <c r="D180" s="135">
        <f>'Default Conversions'!D56</f>
        <v>9.7900000000000001E-3</v>
      </c>
      <c r="E180" s="52" t="str">
        <f t="shared" ca="1" si="45"/>
        <v/>
      </c>
      <c r="F180" s="135">
        <f>'Default Conversions'!F56</f>
        <v>1.19</v>
      </c>
      <c r="G180" s="52" t="str">
        <f t="shared" ca="1" si="46"/>
        <v/>
      </c>
      <c r="H180" s="135">
        <f>'Default Conversions'!H56</f>
        <v>1.42E-3</v>
      </c>
      <c r="I180" s="52" t="str">
        <f t="shared" ca="1" si="47"/>
        <v/>
      </c>
      <c r="J180" s="135">
        <f>'Default Conversions'!J56</f>
        <v>2.3999999999999998E-3</v>
      </c>
      <c r="K180" s="52" t="str">
        <f t="shared" ca="1" si="48"/>
        <v/>
      </c>
      <c r="L180" s="135">
        <f>'Default Conversions'!L56</f>
        <v>3.0800000000000001E-4</v>
      </c>
      <c r="M180" s="52" t="str">
        <f t="shared" ca="1" si="49"/>
        <v/>
      </c>
      <c r="N180" s="135">
        <f>'Default Conversions'!N56</f>
        <v>6.2899999999999997E-5</v>
      </c>
      <c r="O180" s="52" t="str">
        <f t="shared" ca="1" si="44"/>
        <v/>
      </c>
      <c r="P180" s="46"/>
    </row>
    <row r="181" spans="1:16" ht="15.75" thickBot="1" x14ac:dyDescent="0.3">
      <c r="A181" s="54" t="s">
        <v>258</v>
      </c>
      <c r="B181" s="55" t="s">
        <v>28</v>
      </c>
      <c r="C181" s="56" t="str">
        <f ca="1">IFERROR('transfer 3'!U117,"")</f>
        <v/>
      </c>
      <c r="D181" s="135">
        <f>'Default Conversions'!D57</f>
        <v>1.47E-3</v>
      </c>
      <c r="E181" s="52" t="str">
        <f t="shared" ca="1" si="45"/>
        <v/>
      </c>
      <c r="F181" s="135">
        <f>'Default Conversions'!F57</f>
        <v>0.16700000000000001</v>
      </c>
      <c r="G181" s="52" t="str">
        <f t="shared" ca="1" si="46"/>
        <v/>
      </c>
      <c r="H181" s="135">
        <f>'Default Conversions'!H57</f>
        <v>3.1599999999999998E-4</v>
      </c>
      <c r="I181" s="52" t="str">
        <f t="shared" ca="1" si="47"/>
        <v/>
      </c>
      <c r="J181" s="135">
        <f>'Default Conversions'!J57</f>
        <v>5.8900000000000001E-4</v>
      </c>
      <c r="K181" s="52" t="str">
        <f t="shared" ca="1" si="48"/>
        <v/>
      </c>
      <c r="L181" s="135">
        <f>'Default Conversions'!L57</f>
        <v>1.03E-4</v>
      </c>
      <c r="M181" s="52" t="str">
        <f t="shared" ca="1" si="49"/>
        <v/>
      </c>
      <c r="N181" s="135">
        <f>'Default Conversions'!N57</f>
        <v>2.3E-5</v>
      </c>
      <c r="O181" s="52" t="str">
        <f t="shared" ca="1" si="44"/>
        <v/>
      </c>
      <c r="P181" s="46"/>
    </row>
    <row r="182" spans="1:16" ht="15.75" thickBot="1" x14ac:dyDescent="0.3">
      <c r="A182" s="54" t="s">
        <v>259</v>
      </c>
      <c r="B182" s="55" t="s">
        <v>28</v>
      </c>
      <c r="C182" s="56" t="str">
        <f ca="1">IFERROR('transfer 3'!U118,"")</f>
        <v/>
      </c>
      <c r="D182" s="135">
        <f>'Default Conversions'!D58</f>
        <v>2.0600000000000002E-3</v>
      </c>
      <c r="E182" s="52" t="str">
        <f t="shared" ca="1" si="45"/>
        <v/>
      </c>
      <c r="F182" s="135">
        <f>'Default Conversions'!F58</f>
        <v>0.76200000000000001</v>
      </c>
      <c r="G182" s="52" t="str">
        <f t="shared" ca="1" si="46"/>
        <v/>
      </c>
      <c r="H182" s="135">
        <f>'Default Conversions'!H58</f>
        <v>5.13E-4</v>
      </c>
      <c r="I182" s="52" t="str">
        <f t="shared" ca="1" si="47"/>
        <v/>
      </c>
      <c r="J182" s="135">
        <f>'Default Conversions'!J58</f>
        <v>3.5799999999999997E-4</v>
      </c>
      <c r="K182" s="52" t="str">
        <f t="shared" ca="1" si="48"/>
        <v/>
      </c>
      <c r="L182" s="135">
        <f>'Default Conversions'!L58</f>
        <v>1.2999999999999999E-4</v>
      </c>
      <c r="M182" s="52" t="str">
        <f t="shared" ca="1" si="49"/>
        <v/>
      </c>
      <c r="N182" s="135">
        <f>'Default Conversions'!N58</f>
        <v>6.5699999999999998E-6</v>
      </c>
      <c r="O182" s="52" t="str">
        <f t="shared" ca="1" si="44"/>
        <v/>
      </c>
      <c r="P182" s="46"/>
    </row>
    <row r="183" spans="1:16" ht="15.75" thickBot="1" x14ac:dyDescent="0.3">
      <c r="A183" s="54" t="s">
        <v>41</v>
      </c>
      <c r="B183" s="55" t="s">
        <v>28</v>
      </c>
      <c r="C183" s="56" t="str">
        <f ca="1">IFERROR('transfer 3'!U119,"")</f>
        <v/>
      </c>
      <c r="D183" s="135">
        <f>'Default Conversions'!D59</f>
        <v>4.4000000000000003E-3</v>
      </c>
      <c r="E183" s="52" t="str">
        <f t="shared" ca="1" si="45"/>
        <v/>
      </c>
      <c r="F183" s="135">
        <f>'Default Conversions'!F59</f>
        <v>0.48</v>
      </c>
      <c r="G183" s="52" t="str">
        <f t="shared" ca="1" si="46"/>
        <v/>
      </c>
      <c r="H183" s="135">
        <f>'Default Conversions'!H59</f>
        <v>1.1000000000000001E-3</v>
      </c>
      <c r="I183" s="52" t="str">
        <f t="shared" ca="1" si="47"/>
        <v/>
      </c>
      <c r="J183" s="135">
        <f>'Default Conversions'!J59</f>
        <v>2.4000000000000001E-4</v>
      </c>
      <c r="K183" s="52" t="str">
        <f t="shared" ca="1" si="48"/>
        <v/>
      </c>
      <c r="L183" s="135">
        <f>'Default Conversions'!L59</f>
        <v>4.0999999999999997E-6</v>
      </c>
      <c r="M183" s="52" t="str">
        <f t="shared" ca="1" si="49"/>
        <v/>
      </c>
      <c r="N183" s="135" t="str">
        <f>'Default Conversions'!N59</f>
        <v>NP</v>
      </c>
      <c r="O183" s="52" t="str">
        <f t="shared" ca="1" si="44"/>
        <v/>
      </c>
      <c r="P183" s="46"/>
    </row>
    <row r="184" spans="1:16" ht="15.75" thickBot="1" x14ac:dyDescent="0.3">
      <c r="A184" s="54" t="s">
        <v>260</v>
      </c>
      <c r="B184" s="55" t="s">
        <v>28</v>
      </c>
      <c r="C184" s="56" t="str">
        <f ca="1">IFERROR('transfer 3'!U120,"")</f>
        <v/>
      </c>
      <c r="D184" s="135">
        <f>'Default Conversions'!D60</f>
        <v>6.7000000000000002E-3</v>
      </c>
      <c r="E184" s="52" t="str">
        <f t="shared" ca="1" si="45"/>
        <v/>
      </c>
      <c r="F184" s="135">
        <f>'Default Conversions'!F60</f>
        <v>0.88200000000000001</v>
      </c>
      <c r="G184" s="52" t="str">
        <f t="shared" ca="1" si="46"/>
        <v/>
      </c>
      <c r="H184" s="135">
        <f>'Default Conversions'!H60</f>
        <v>2.82E-3</v>
      </c>
      <c r="I184" s="52" t="str">
        <f t="shared" ca="1" si="47"/>
        <v/>
      </c>
      <c r="J184" s="135">
        <f>'Default Conversions'!J60</f>
        <v>2.9399999999999999E-2</v>
      </c>
      <c r="K184" s="52" t="str">
        <f t="shared" ca="1" si="48"/>
        <v/>
      </c>
      <c r="L184" s="135">
        <f>'Default Conversions'!L60</f>
        <v>1.7099999999999999E-3</v>
      </c>
      <c r="M184" s="52" t="str">
        <f t="shared" ca="1" si="49"/>
        <v/>
      </c>
      <c r="N184" s="135">
        <f>'Default Conversions'!N60</f>
        <v>1.63E-4</v>
      </c>
      <c r="O184" s="52" t="str">
        <f t="shared" ca="1" si="44"/>
        <v/>
      </c>
      <c r="P184" s="46"/>
    </row>
    <row r="185" spans="1:16" ht="15.75" thickBot="1" x14ac:dyDescent="0.3">
      <c r="A185" s="54" t="s">
        <v>261</v>
      </c>
      <c r="B185" s="55" t="s">
        <v>28</v>
      </c>
      <c r="C185" s="56" t="str">
        <f ca="1">IFERROR('transfer 3'!U121,"")</f>
        <v/>
      </c>
      <c r="D185" s="135">
        <f>'Default Conversions'!D61</f>
        <v>9.8099999999999993E-3</v>
      </c>
      <c r="E185" s="52" t="str">
        <f t="shared" ca="1" si="45"/>
        <v/>
      </c>
      <c r="F185" s="135">
        <f>'Default Conversions'!F61</f>
        <v>1.1599999999999999</v>
      </c>
      <c r="G185" s="52" t="str">
        <f t="shared" ca="1" si="46"/>
        <v/>
      </c>
      <c r="H185" s="135">
        <f>'Default Conversions'!H61</f>
        <v>2.3400000000000001E-3</v>
      </c>
      <c r="I185" s="52" t="str">
        <f t="shared" ca="1" si="47"/>
        <v/>
      </c>
      <c r="J185" s="135">
        <f>'Default Conversions'!J61</f>
        <v>3.2000000000000002E-3</v>
      </c>
      <c r="K185" s="52" t="str">
        <f t="shared" ca="1" si="48"/>
        <v/>
      </c>
      <c r="L185" s="135">
        <f>'Default Conversions'!L61</f>
        <v>4.2200000000000001E-4</v>
      </c>
      <c r="M185" s="52" t="str">
        <f t="shared" ca="1" si="49"/>
        <v/>
      </c>
      <c r="N185" s="135">
        <f>'Default Conversions'!N61</f>
        <v>1.22E-4</v>
      </c>
      <c r="O185" s="52" t="str">
        <f ca="1">IFERROR(N185*$C185,"")</f>
        <v/>
      </c>
      <c r="P185" s="46"/>
    </row>
    <row r="186" spans="1:16" ht="15.75" thickBot="1" x14ac:dyDescent="0.3">
      <c r="A186" s="54" t="s">
        <v>267</v>
      </c>
      <c r="B186" s="55" t="s">
        <v>28</v>
      </c>
      <c r="C186" s="56" t="str">
        <f ca="1">IFERROR('transfer 3'!U122,"")</f>
        <v/>
      </c>
      <c r="D186" s="135">
        <f>'Default Conversions'!D62</f>
        <v>9.7699999999999992E-3</v>
      </c>
      <c r="E186" s="52" t="str">
        <f t="shared" ca="1" si="45"/>
        <v/>
      </c>
      <c r="F186" s="135">
        <f>'Default Conversions'!F62</f>
        <v>1.0900000000000001</v>
      </c>
      <c r="G186" s="52" t="str">
        <f ca="1">IFERROR(F186*$C186,"")</f>
        <v/>
      </c>
      <c r="H186" s="135">
        <f>'Default Conversions'!H62</f>
        <v>1.9400000000000001E-3</v>
      </c>
      <c r="I186" s="52" t="str">
        <f ca="1">IFERROR(H186*$C186,"")</f>
        <v/>
      </c>
      <c r="J186" s="135">
        <f>'Default Conversions'!J62</f>
        <v>3.5200000000000001E-3</v>
      </c>
      <c r="K186" s="52" t="str">
        <f t="shared" ca="1" si="48"/>
        <v/>
      </c>
      <c r="L186" s="135">
        <f>'Default Conversions'!L62</f>
        <v>4.0299999999999998E-4</v>
      </c>
      <c r="M186" s="52" t="str">
        <f ca="1">IFERROR(L186*$C186,"")</f>
        <v/>
      </c>
      <c r="N186" s="135">
        <f>'Default Conversions'!N62</f>
        <v>1.2899999999999999E-4</v>
      </c>
      <c r="O186" s="52" t="str">
        <f ca="1">IFERROR(N186*$C186,"")</f>
        <v/>
      </c>
      <c r="P186" s="46"/>
    </row>
    <row r="187" spans="1:16" ht="15.75" thickBot="1" x14ac:dyDescent="0.3">
      <c r="A187" s="54" t="s">
        <v>268</v>
      </c>
      <c r="B187" s="55" t="s">
        <v>28</v>
      </c>
      <c r="C187" s="56" t="str">
        <f ca="1">IFERROR('transfer 3'!U124,"")</f>
        <v/>
      </c>
      <c r="D187" s="135">
        <f>'Default Conversions'!D63</f>
        <v>1.4999999999999999E-2</v>
      </c>
      <c r="E187" s="52" t="str">
        <f ca="1">IFERROR(D187*$C187,"")</f>
        <v/>
      </c>
      <c r="F187" s="135">
        <f>'Default Conversions'!F63</f>
        <v>1.67</v>
      </c>
      <c r="G187" s="52" t="str">
        <f ca="1">IFERROR(F187*$C187,"")</f>
        <v/>
      </c>
      <c r="H187" s="135">
        <f>'Default Conversions'!H63</f>
        <v>3.0000000000000001E-3</v>
      </c>
      <c r="I187" s="52" t="str">
        <f ca="1">IFERROR(H187*$C187,"")</f>
        <v/>
      </c>
      <c r="J187" s="135">
        <f>'Default Conversions'!J63</f>
        <v>6.4999999999999997E-3</v>
      </c>
      <c r="K187" s="52" t="str">
        <f ca="1">IFERROR(J187*$C187,"")</f>
        <v/>
      </c>
      <c r="L187" s="135">
        <f>'Default Conversions'!L63</f>
        <v>6.0999999999999997E-4</v>
      </c>
      <c r="M187" s="52" t="str">
        <f ca="1">IFERROR(L187*$C187,"")</f>
        <v/>
      </c>
      <c r="N187" s="135">
        <f>'Default Conversions'!N63</f>
        <v>1.5999999999999999E-5</v>
      </c>
      <c r="O187" s="52" t="str">
        <f ca="1">IFERROR(N187*$C187,"")</f>
        <v/>
      </c>
      <c r="P187" s="46"/>
    </row>
    <row r="188" spans="1:16" ht="16.5" thickBot="1" x14ac:dyDescent="0.3">
      <c r="A188" s="350" t="s">
        <v>141</v>
      </c>
      <c r="B188" s="351"/>
      <c r="C188" s="351"/>
      <c r="D188" s="351"/>
      <c r="E188" s="351"/>
      <c r="F188" s="351"/>
      <c r="G188" s="351"/>
      <c r="H188" s="351"/>
      <c r="I188" s="351"/>
      <c r="J188" s="351"/>
      <c r="K188" s="351"/>
      <c r="L188" s="351"/>
      <c r="M188" s="351"/>
      <c r="N188" s="351"/>
      <c r="O188" s="352"/>
      <c r="P188" s="46"/>
    </row>
    <row r="189" spans="1:16" ht="15.75" thickBot="1" x14ac:dyDescent="0.3">
      <c r="A189" s="54"/>
      <c r="B189" s="135"/>
      <c r="C189" s="135"/>
      <c r="D189" s="135"/>
      <c r="E189" s="135"/>
      <c r="F189" s="135"/>
      <c r="G189" s="135"/>
      <c r="H189" s="135"/>
      <c r="I189" s="135"/>
      <c r="J189" s="135"/>
      <c r="K189" s="135"/>
      <c r="L189" s="135"/>
      <c r="M189" s="135"/>
      <c r="N189" s="135"/>
      <c r="O189" s="135"/>
      <c r="P189" s="46"/>
    </row>
    <row r="190" spans="1:16" ht="15.75" hidden="1" thickBot="1" x14ac:dyDescent="0.3">
      <c r="A190" s="54"/>
      <c r="B190" s="135"/>
      <c r="C190" s="135"/>
      <c r="D190" s="135"/>
      <c r="E190" s="135"/>
      <c r="F190" s="135"/>
      <c r="G190" s="135"/>
      <c r="H190" s="135"/>
      <c r="I190" s="135"/>
      <c r="J190" s="135"/>
      <c r="K190" s="135"/>
      <c r="L190" s="135"/>
      <c r="M190" s="135"/>
      <c r="N190" s="135"/>
      <c r="O190" s="135"/>
      <c r="P190" s="46"/>
    </row>
    <row r="191" spans="1:16" ht="15.75" hidden="1" thickBot="1" x14ac:dyDescent="0.3">
      <c r="A191" s="54"/>
      <c r="B191" s="135"/>
      <c r="C191" s="135"/>
      <c r="D191" s="135"/>
      <c r="E191" s="135"/>
      <c r="F191" s="145"/>
      <c r="G191" s="135"/>
      <c r="H191" s="135"/>
      <c r="I191" s="135"/>
      <c r="J191" s="135"/>
      <c r="K191" s="135"/>
      <c r="L191" s="135"/>
      <c r="M191" s="135"/>
      <c r="N191" s="135"/>
      <c r="O191" s="135"/>
      <c r="P191" s="46"/>
    </row>
    <row r="192" spans="1:16" ht="15.75" thickBot="1" x14ac:dyDescent="0.3">
      <c r="A192" s="53" t="s">
        <v>42</v>
      </c>
      <c r="B192" s="135"/>
      <c r="C192" s="135"/>
      <c r="D192" s="135"/>
      <c r="E192" s="135"/>
      <c r="F192" s="135"/>
      <c r="G192" s="135"/>
      <c r="H192" s="135"/>
      <c r="I192" s="135"/>
      <c r="J192" s="135"/>
      <c r="K192" s="135"/>
      <c r="L192" s="135"/>
      <c r="M192" s="135"/>
      <c r="N192" s="135"/>
      <c r="O192" s="135"/>
      <c r="P192" s="46"/>
    </row>
    <row r="193" spans="1:16" ht="15.75" thickBot="1" x14ac:dyDescent="0.3">
      <c r="A193" s="54" t="s">
        <v>104</v>
      </c>
      <c r="B193" s="55" t="s">
        <v>17</v>
      </c>
      <c r="C193" s="56" t="str">
        <f ca="1">IFERROR('transfer 3'!U136,"")</f>
        <v/>
      </c>
      <c r="D193" s="135">
        <f>'Default Conversions'!D66</f>
        <v>2.9000000000000001E-2</v>
      </c>
      <c r="E193" s="52" t="str">
        <f ca="1">IFERROR(D193*$C193,"")</f>
        <v/>
      </c>
      <c r="F193" s="135">
        <f>'Default Conversions'!F66</f>
        <v>-16.8</v>
      </c>
      <c r="G193" s="52" t="str">
        <f ca="1">IFERROR(F193*$C193,"")</f>
        <v/>
      </c>
      <c r="H193" s="135">
        <f>'Default Conversions'!H66</f>
        <v>1.7999999999999999E-2</v>
      </c>
      <c r="I193" s="52" t="str">
        <f ca="1">IFERROR(H193*$C193,"")</f>
        <v/>
      </c>
      <c r="J193" s="135">
        <f>'Default Conversions'!J66</f>
        <v>3.3000000000000002E-2</v>
      </c>
      <c r="K193" s="52" t="str">
        <f ca="1">IFERROR(J193*$C193,"")</f>
        <v/>
      </c>
      <c r="L193" s="135">
        <f>'Default Conversions'!L66</f>
        <v>8.1999999999999998E-4</v>
      </c>
      <c r="M193" s="52" t="str">
        <f ca="1">IFERROR(L193*$C193,"")</f>
        <v/>
      </c>
      <c r="N193" s="135" t="str">
        <f>'Default Conversions'!N66</f>
        <v>NP</v>
      </c>
      <c r="O193" s="52" t="str">
        <f ca="1">IFERROR(N193*$C193,"")</f>
        <v/>
      </c>
      <c r="P193" s="46"/>
    </row>
    <row r="194" spans="1:16" ht="15.75" thickBot="1" x14ac:dyDescent="0.3">
      <c r="A194" s="54" t="s">
        <v>105</v>
      </c>
      <c r="B194" s="55" t="s">
        <v>17</v>
      </c>
      <c r="C194" s="56" t="str">
        <f ca="1">IFERROR('transfer 3'!U137,"")</f>
        <v/>
      </c>
      <c r="D194" s="135">
        <f>'Default Conversions'!D67</f>
        <v>1.6999999999999987E-2</v>
      </c>
      <c r="E194" s="52" t="str">
        <f ca="1">IFERROR(D194*$C194,"")</f>
        <v/>
      </c>
      <c r="F194" s="135">
        <f>'Default Conversions'!F67</f>
        <v>3.02</v>
      </c>
      <c r="G194" s="52" t="str">
        <f ca="1">IFERROR(F194*$C194,"")</f>
        <v/>
      </c>
      <c r="H194" s="135">
        <f>'Default Conversions'!H67</f>
        <v>5.1000000000000004E-3</v>
      </c>
      <c r="I194" s="52" t="str">
        <f ca="1">IFERROR(H194*$C194,"")</f>
        <v/>
      </c>
      <c r="J194" s="135">
        <f>'Default Conversions'!J67</f>
        <v>6.1999999999999998E-3</v>
      </c>
      <c r="K194" s="52" t="str">
        <f ca="1">IFERROR(J194*$C194,"")</f>
        <v/>
      </c>
      <c r="L194" s="135">
        <f>'Default Conversions'!L67</f>
        <v>1.6999999999999999E-3</v>
      </c>
      <c r="M194" s="52" t="str">
        <f ca="1">IFERROR(L194*$C194,"")</f>
        <v/>
      </c>
      <c r="N194" s="135">
        <f>'Default Conversions'!N67</f>
        <v>1.1000000000000001E-3</v>
      </c>
      <c r="O194" s="52" t="str">
        <f ca="1">IFERROR(N194*$C194,"")</f>
        <v/>
      </c>
      <c r="P194" s="46"/>
    </row>
    <row r="195" spans="1:16" ht="15.75" thickBot="1" x14ac:dyDescent="0.3">
      <c r="A195" s="54" t="s">
        <v>106</v>
      </c>
      <c r="B195" s="55" t="s">
        <v>17</v>
      </c>
      <c r="C195" s="56" t="str">
        <f ca="1">IFERROR('transfer 3'!U138,"")</f>
        <v/>
      </c>
      <c r="D195" s="135">
        <f>'Default Conversions'!D68</f>
        <v>3.3000000000000002E-2</v>
      </c>
      <c r="E195" s="52" t="str">
        <f ca="1">IFERROR(D195*$C195,"")</f>
        <v/>
      </c>
      <c r="F195" s="135">
        <f>'Default Conversions'!F68</f>
        <v>2.8</v>
      </c>
      <c r="G195" s="52" t="str">
        <f ca="1">IFERROR(F195*$C195,"")</f>
        <v/>
      </c>
      <c r="H195" s="135">
        <f>'Default Conversions'!H68</f>
        <v>4.5999999999999999E-3</v>
      </c>
      <c r="I195" s="52" t="str">
        <f ca="1">IFERROR(H195*$C195,"")</f>
        <v/>
      </c>
      <c r="J195" s="135">
        <f>'Default Conversions'!J68</f>
        <v>5.0000000000000001E-3</v>
      </c>
      <c r="K195" s="52" t="str">
        <f ca="1">IFERROR(J195*$C195,"")</f>
        <v/>
      </c>
      <c r="L195" s="135">
        <f>'Default Conversions'!L68</f>
        <v>1.5E-3</v>
      </c>
      <c r="M195" s="52" t="str">
        <f ca="1">IFERROR(L195*$C195,"")</f>
        <v/>
      </c>
      <c r="N195" s="135">
        <f>'Default Conversions'!N68</f>
        <v>1E-3</v>
      </c>
      <c r="O195" s="52" t="str">
        <f ca="1">IFERROR(N195*$C195,"")</f>
        <v/>
      </c>
      <c r="P195" s="46"/>
    </row>
    <row r="196" spans="1:16" ht="15.75" thickBot="1" x14ac:dyDescent="0.3">
      <c r="A196" s="54" t="s">
        <v>317</v>
      </c>
      <c r="B196" s="55" t="s">
        <v>17</v>
      </c>
      <c r="C196" s="56" t="str">
        <f ca="1">IFERROR('transfer 3'!U139,"")</f>
        <v/>
      </c>
      <c r="D196" s="135">
        <f>'Default Conversions'!D69</f>
        <v>8.7999999999999995E-2</v>
      </c>
      <c r="E196" s="52" t="str">
        <f t="shared" ref="E196:E197" ca="1" si="50">IFERROR(D196*$C196,"")</f>
        <v/>
      </c>
      <c r="F196" s="135">
        <f>'Default Conversions'!F69</f>
        <v>1.47</v>
      </c>
      <c r="G196" s="52" t="str">
        <f t="shared" ref="G196:G198" ca="1" si="51">IFERROR(F196*$C196,"")</f>
        <v/>
      </c>
      <c r="H196" s="135">
        <f>'Default Conversions'!H69</f>
        <v>1.6000000000000001E-3</v>
      </c>
      <c r="I196" s="52" t="str">
        <f t="shared" ref="I196:I198" ca="1" si="52">IFERROR(H196*$C196,"")</f>
        <v/>
      </c>
      <c r="J196" s="135">
        <f>'Default Conversions'!J69</f>
        <v>2.3999999999999998E-3</v>
      </c>
      <c r="K196" s="52" t="str">
        <f t="shared" ref="K196:K198" ca="1" si="53">IFERROR(J196*$C196,"")</f>
        <v/>
      </c>
      <c r="L196" s="135">
        <f>'Default Conversions'!L69</f>
        <v>6.9999999999999999E-4</v>
      </c>
      <c r="M196" s="52" t="str">
        <f t="shared" ref="M196:M198" ca="1" si="54">IFERROR(L196*$C196,"")</f>
        <v/>
      </c>
      <c r="N196" s="135">
        <f>'Default Conversions'!N69</f>
        <v>2.9999999999999997E-4</v>
      </c>
      <c r="O196" s="52" t="str">
        <f t="shared" ref="O196:O198" ca="1" si="55">IFERROR(N196*$C196,"")</f>
        <v/>
      </c>
      <c r="P196" s="46"/>
    </row>
    <row r="197" spans="1:16" ht="15.75" thickBot="1" x14ac:dyDescent="0.3">
      <c r="A197" s="54" t="s">
        <v>270</v>
      </c>
      <c r="B197" s="55" t="s">
        <v>24</v>
      </c>
      <c r="C197" s="56" t="str">
        <f ca="1">IFERROR('transfer 3'!U140,"")</f>
        <v/>
      </c>
      <c r="D197" s="135">
        <f>'Default Conversions'!D70</f>
        <v>19.983000000000001</v>
      </c>
      <c r="E197" s="52" t="str">
        <f t="shared" ca="1" si="50"/>
        <v/>
      </c>
      <c r="F197" s="135">
        <f>'Default Conversions'!F70</f>
        <v>343.92</v>
      </c>
      <c r="G197" s="52" t="str">
        <f t="shared" ca="1" si="51"/>
        <v/>
      </c>
      <c r="H197" s="135">
        <f>'Default Conversions'!H70</f>
        <v>0.47320000000000001</v>
      </c>
      <c r="I197" s="52" t="str">
        <f t="shared" ca="1" si="52"/>
        <v/>
      </c>
      <c r="J197" s="135">
        <f>'Default Conversions'!J70</f>
        <v>2.1650999999999998</v>
      </c>
      <c r="K197" s="52" t="str">
        <f t="shared" ca="1" si="53"/>
        <v/>
      </c>
      <c r="L197" s="135">
        <f>'Default Conversions'!L70</f>
        <v>0.18459999999999999</v>
      </c>
      <c r="M197" s="52" t="str">
        <f t="shared" ca="1" si="54"/>
        <v/>
      </c>
      <c r="N197" s="135">
        <f>'Default Conversions'!N70</f>
        <v>0.28949999999999998</v>
      </c>
      <c r="O197" s="52" t="str">
        <f t="shared" ca="1" si="55"/>
        <v/>
      </c>
      <c r="P197" s="46"/>
    </row>
    <row r="198" spans="1:16" ht="15.75" thickBot="1" x14ac:dyDescent="0.3">
      <c r="A198" s="54" t="s">
        <v>46</v>
      </c>
      <c r="B198" s="55" t="s">
        <v>24</v>
      </c>
      <c r="C198" s="56" t="str">
        <f ca="1">IFERROR('transfer 3'!U141,"")</f>
        <v/>
      </c>
      <c r="D198" s="135">
        <f>'Default Conversions'!D71</f>
        <v>5.1999999999999998E-3</v>
      </c>
      <c r="E198" s="52" t="str">
        <f ca="1">IFERROR(D198*$C198,"")</f>
        <v/>
      </c>
      <c r="F198" s="135">
        <f>'Default Conversions'!F71</f>
        <v>2.2000000000000002</v>
      </c>
      <c r="G198" s="52" t="str">
        <f t="shared" ca="1" si="51"/>
        <v/>
      </c>
      <c r="H198" s="135">
        <f>'Default Conversions'!H71</f>
        <v>3.7000000000000002E-3</v>
      </c>
      <c r="I198" s="52" t="str">
        <f t="shared" ca="1" si="52"/>
        <v/>
      </c>
      <c r="J198" s="135">
        <f>'Default Conversions'!J71</f>
        <v>4.5999999999999999E-3</v>
      </c>
      <c r="K198" s="52" t="str">
        <f t="shared" ca="1" si="53"/>
        <v/>
      </c>
      <c r="L198" s="135">
        <f>'Default Conversions'!L71</f>
        <v>7.2000000000000002E-5</v>
      </c>
      <c r="M198" s="52" t="str">
        <f t="shared" ca="1" si="54"/>
        <v/>
      </c>
      <c r="N198" s="135">
        <f>'Default Conversions'!N71</f>
        <v>6.1E-6</v>
      </c>
      <c r="O198" s="52" t="str">
        <f t="shared" ca="1" si="55"/>
        <v/>
      </c>
      <c r="P198" s="46"/>
    </row>
    <row r="199" spans="1:16" ht="15.75" thickBot="1" x14ac:dyDescent="0.3">
      <c r="A199" s="125" t="s">
        <v>131</v>
      </c>
      <c r="B199" s="55"/>
      <c r="C199" s="135"/>
      <c r="D199" s="135"/>
      <c r="E199" s="143">
        <f ca="1">SUM(E193:E198)</f>
        <v>0</v>
      </c>
      <c r="F199" s="135"/>
      <c r="G199" s="143">
        <f ca="1">SUM(G193:G198)</f>
        <v>0</v>
      </c>
      <c r="H199" s="135"/>
      <c r="I199" s="143">
        <f ca="1">SUM(I193:I198)</f>
        <v>0</v>
      </c>
      <c r="J199" s="135"/>
      <c r="K199" s="143">
        <f ca="1">SUM(K193:K198)</f>
        <v>0</v>
      </c>
      <c r="L199" s="135"/>
      <c r="M199" s="143">
        <f ca="1">SUM(M193:M198)</f>
        <v>0</v>
      </c>
      <c r="N199" s="135"/>
      <c r="O199" s="143">
        <f ca="1">SUM(O193:O198)</f>
        <v>0</v>
      </c>
      <c r="P199" s="46"/>
    </row>
    <row r="200" spans="1:16" ht="16.5" thickBot="1" x14ac:dyDescent="0.3">
      <c r="A200" s="343" t="s">
        <v>141</v>
      </c>
      <c r="B200" s="344"/>
      <c r="C200" s="344"/>
      <c r="D200" s="344"/>
      <c r="E200" s="344"/>
      <c r="F200" s="344"/>
      <c r="G200" s="344"/>
      <c r="H200" s="344"/>
      <c r="I200" s="344"/>
      <c r="J200" s="344"/>
      <c r="K200" s="344"/>
      <c r="L200" s="344"/>
      <c r="M200" s="344"/>
      <c r="N200" s="344"/>
      <c r="O200" s="345"/>
      <c r="P200" s="46"/>
    </row>
    <row r="201" spans="1:16" ht="15.75" thickBot="1" x14ac:dyDescent="0.3">
      <c r="A201" s="54"/>
      <c r="B201" s="55"/>
      <c r="C201" s="135"/>
      <c r="D201" s="135"/>
      <c r="E201" s="135"/>
      <c r="F201" s="135"/>
      <c r="G201" s="135"/>
      <c r="H201" s="135"/>
      <c r="I201" s="135"/>
      <c r="J201" s="135"/>
      <c r="K201" s="135"/>
      <c r="L201" s="135"/>
      <c r="M201" s="135"/>
      <c r="N201" s="135"/>
      <c r="O201" s="135"/>
      <c r="P201" s="46"/>
    </row>
    <row r="202" spans="1:16" ht="15.75" thickBot="1" x14ac:dyDescent="0.3">
      <c r="A202" s="249" t="s">
        <v>47</v>
      </c>
      <c r="B202" s="250" t="s">
        <v>48</v>
      </c>
      <c r="C202" s="169" t="str">
        <f ca="1">IFERROR('transfer 3'!U144,"")</f>
        <v/>
      </c>
      <c r="D202" s="142">
        <f>'Default Conversions'!D73</f>
        <v>9.1999999999999998E-3</v>
      </c>
      <c r="E202" s="121" t="str">
        <f ca="1">IFERROR(D202*$C202,"")</f>
        <v/>
      </c>
      <c r="F202" s="142">
        <f>'Default Conversions'!F73</f>
        <v>5</v>
      </c>
      <c r="G202" s="121" t="str">
        <f ca="1">IFERROR(F202*$C202,"")</f>
        <v/>
      </c>
      <c r="H202" s="142">
        <f>'Default Conversions'!H73</f>
        <v>9.7000000000000003E-3</v>
      </c>
      <c r="I202" s="121" t="str">
        <f ca="1">IFERROR(H202*$C202,"")</f>
        <v/>
      </c>
      <c r="J202" s="142">
        <f>'Default Conversions'!J73</f>
        <v>5.8999999999999999E-3</v>
      </c>
      <c r="K202" s="121" t="str">
        <f ca="1">IFERROR(J202*$C202,"")</f>
        <v/>
      </c>
      <c r="L202" s="142">
        <f>'Default Conversions'!L73</f>
        <v>1.6E-2</v>
      </c>
      <c r="M202" s="121" t="str">
        <f ca="1">IFERROR(L202*$C202,"")</f>
        <v/>
      </c>
      <c r="N202" s="142">
        <f>'Default Conversions'!N73</f>
        <v>1.5E-5</v>
      </c>
      <c r="O202" s="121" t="str">
        <f ca="1">IFERROR(N202*$C202,"")</f>
        <v/>
      </c>
      <c r="P202" s="46"/>
    </row>
    <row r="203" spans="1:16" ht="15.75" thickBot="1" x14ac:dyDescent="0.3">
      <c r="A203" s="251" t="e">
        <f ca="1">'transfer 3'!Q149</f>
        <v>#REF!</v>
      </c>
      <c r="B203" s="134" t="s">
        <v>48</v>
      </c>
      <c r="C203" s="170" t="str">
        <f ca="1">IFERROR('transfer 3'!U149,"")</f>
        <v/>
      </c>
      <c r="D203" s="135" t="e">
        <f ca="1">'Transfer 1'!D70</f>
        <v>#REF!</v>
      </c>
      <c r="E203" s="134" t="str">
        <f t="shared" ref="E203:E204" ca="1" si="56">IFERROR(D203*$C203,"")</f>
        <v/>
      </c>
      <c r="F203" s="135" t="e">
        <f ca="1">'Transfer 1'!F70</f>
        <v>#REF!</v>
      </c>
      <c r="G203" s="134" t="str">
        <f t="shared" ref="G203:G204" ca="1" si="57">IFERROR(F203*$C203,"")</f>
        <v/>
      </c>
      <c r="H203" s="135" t="e">
        <f ca="1">'Transfer 1'!H70</f>
        <v>#REF!</v>
      </c>
      <c r="I203" s="134" t="str">
        <f t="shared" ref="I203:I204" ca="1" si="58">IFERROR(H203*$C203,"")</f>
        <v/>
      </c>
      <c r="J203" s="135" t="e">
        <f ca="1">'Transfer 1'!J70</f>
        <v>#REF!</v>
      </c>
      <c r="K203" s="134" t="str">
        <f t="shared" ref="K203:K204" ca="1" si="59">IFERROR(J203*$C203,"")</f>
        <v/>
      </c>
      <c r="L203" s="135" t="e">
        <f ca="1">'Transfer 1'!L70</f>
        <v>#REF!</v>
      </c>
      <c r="M203" s="134" t="str">
        <f t="shared" ref="M203:M204" ca="1" si="60">IFERROR(L203*$C203,"")</f>
        <v/>
      </c>
      <c r="N203" s="135" t="e">
        <f ca="1">'Transfer 1'!N70</f>
        <v>#REF!</v>
      </c>
      <c r="O203" s="134" t="str">
        <f t="shared" ref="O203:O204" ca="1" si="61">IFERROR(N203*$C203,"")</f>
        <v/>
      </c>
      <c r="P203" s="46"/>
    </row>
    <row r="204" spans="1:16" ht="15.75" thickBot="1" x14ac:dyDescent="0.3">
      <c r="A204" s="251" t="e">
        <f ca="1">'transfer 3'!Q150</f>
        <v>#REF!</v>
      </c>
      <c r="B204" s="250" t="s">
        <v>48</v>
      </c>
      <c r="C204" s="170" t="str">
        <f ca="1">IFERROR('transfer 3'!U150,"")</f>
        <v/>
      </c>
      <c r="D204" s="135" t="e">
        <f ca="1">'Transfer 1'!D71</f>
        <v>#REF!</v>
      </c>
      <c r="E204" s="121" t="str">
        <f t="shared" ca="1" si="56"/>
        <v/>
      </c>
      <c r="F204" s="135" t="e">
        <f ca="1">'Transfer 1'!F71</f>
        <v>#REF!</v>
      </c>
      <c r="G204" s="121" t="str">
        <f t="shared" ca="1" si="57"/>
        <v/>
      </c>
      <c r="H204" s="135" t="e">
        <f ca="1">'Transfer 1'!H71</f>
        <v>#REF!</v>
      </c>
      <c r="I204" s="121" t="str">
        <f t="shared" ca="1" si="58"/>
        <v/>
      </c>
      <c r="J204" s="135" t="e">
        <f ca="1">'Transfer 1'!J71</f>
        <v>#REF!</v>
      </c>
      <c r="K204" s="121" t="str">
        <f t="shared" ca="1" si="59"/>
        <v/>
      </c>
      <c r="L204" s="135" t="e">
        <f ca="1">'Transfer 1'!L71</f>
        <v>#REF!</v>
      </c>
      <c r="M204" s="121" t="str">
        <f t="shared" ca="1" si="60"/>
        <v/>
      </c>
      <c r="N204" s="135" t="e">
        <f ca="1">'Transfer 1'!N71</f>
        <v>#REF!</v>
      </c>
      <c r="O204" s="121" t="str">
        <f t="shared" ca="1" si="61"/>
        <v/>
      </c>
      <c r="P204" s="46"/>
    </row>
    <row r="205" spans="1:16" ht="16.5" thickBot="1" x14ac:dyDescent="0.3">
      <c r="A205" s="343" t="s">
        <v>141</v>
      </c>
      <c r="B205" s="344"/>
      <c r="C205" s="344"/>
      <c r="D205" s="344"/>
      <c r="E205" s="344"/>
      <c r="F205" s="344"/>
      <c r="G205" s="344"/>
      <c r="H205" s="344"/>
      <c r="I205" s="344"/>
      <c r="J205" s="344"/>
      <c r="K205" s="344"/>
      <c r="L205" s="344"/>
      <c r="M205" s="344"/>
      <c r="N205" s="344"/>
      <c r="O205" s="345"/>
      <c r="P205" s="46"/>
    </row>
    <row r="206" spans="1:16" x14ac:dyDescent="0.25">
      <c r="A206" s="180"/>
      <c r="B206" s="181"/>
      <c r="C206" s="182"/>
      <c r="D206" s="181"/>
      <c r="E206" s="181"/>
      <c r="F206" s="181"/>
      <c r="G206" s="181"/>
      <c r="H206" s="181"/>
      <c r="I206" s="181"/>
      <c r="J206" s="181"/>
      <c r="K206" s="181"/>
      <c r="L206" s="181"/>
      <c r="M206" s="181"/>
      <c r="N206" s="181"/>
      <c r="O206" s="181"/>
      <c r="P206" s="46"/>
    </row>
    <row r="207" spans="1:16" ht="15.75" x14ac:dyDescent="0.25">
      <c r="A207" s="230" t="str">
        <f>General!$A$4</f>
        <v>Spreadsheets for Environmental Footprint Analysis (SEFA) Version 3.0, November 2019</v>
      </c>
      <c r="B207" s="213"/>
      <c r="C207" s="213"/>
      <c r="D207" s="213"/>
      <c r="E207" s="213"/>
      <c r="F207" s="213"/>
      <c r="G207" s="213"/>
      <c r="H207" s="213"/>
      <c r="I207" s="213"/>
      <c r="J207" s="213"/>
      <c r="K207" s="213"/>
      <c r="L207" s="213"/>
      <c r="M207" s="213"/>
      <c r="N207" s="2"/>
      <c r="O207" s="47" t="e">
        <f ca="1">General!$A$3</f>
        <v>#REF!</v>
      </c>
      <c r="P207" s="46"/>
    </row>
    <row r="208" spans="1:16" x14ac:dyDescent="0.25">
      <c r="A208" s="213"/>
      <c r="B208" s="213"/>
      <c r="C208" s="213"/>
      <c r="D208" s="213"/>
      <c r="E208" s="213"/>
      <c r="F208" s="213"/>
      <c r="G208" s="213"/>
      <c r="H208" s="213"/>
      <c r="I208" s="213"/>
      <c r="J208" s="213"/>
      <c r="K208" s="213"/>
      <c r="L208" s="213"/>
      <c r="M208" s="213"/>
      <c r="N208" s="2"/>
      <c r="O208" s="47" t="e">
        <f ca="1">General!$A$6</f>
        <v>#REF!</v>
      </c>
      <c r="P208" s="46"/>
    </row>
    <row r="209" spans="1:16" x14ac:dyDescent="0.25">
      <c r="A209" s="213"/>
      <c r="B209" s="213"/>
      <c r="C209" s="213"/>
      <c r="D209" s="213"/>
      <c r="E209" s="213"/>
      <c r="F209" s="213"/>
      <c r="G209" s="213"/>
      <c r="H209" s="213"/>
      <c r="I209" s="213"/>
      <c r="J209" s="213"/>
      <c r="K209" s="213"/>
      <c r="L209" s="213"/>
      <c r="M209" s="213"/>
      <c r="N209" s="2"/>
      <c r="O209" s="47" t="e">
        <f ca="1">General!$C$18</f>
        <v>#REF!</v>
      </c>
      <c r="P209" s="46"/>
    </row>
    <row r="210" spans="1:16" ht="18.75" x14ac:dyDescent="0.3">
      <c r="A210" s="354" t="e">
        <f ca="1">CONCATENATE(O3," - Off-Site Footprint (Scope 3b)")</f>
        <v>#REF!</v>
      </c>
      <c r="B210" s="354"/>
      <c r="C210" s="354"/>
      <c r="D210" s="354"/>
      <c r="E210" s="354"/>
      <c r="F210" s="354"/>
      <c r="G210" s="354"/>
      <c r="H210" s="354"/>
      <c r="I210" s="354"/>
      <c r="J210" s="354"/>
      <c r="K210" s="354"/>
      <c r="L210" s="354"/>
      <c r="M210" s="354"/>
      <c r="N210" s="354"/>
      <c r="O210" s="354"/>
      <c r="P210" s="46"/>
    </row>
    <row r="211" spans="1:16" ht="18.75" hidden="1" x14ac:dyDescent="0.3">
      <c r="A211" s="354" t="e">
        <f ca="1">CONCATENATE(O3," - Off-Site Footprint (Scope 3b) (continued)")</f>
        <v>#REF!</v>
      </c>
      <c r="B211" s="354"/>
      <c r="C211" s="354"/>
      <c r="D211" s="354"/>
      <c r="E211" s="354"/>
      <c r="F211" s="354"/>
      <c r="G211" s="354"/>
      <c r="H211" s="354"/>
      <c r="I211" s="354"/>
      <c r="J211" s="354"/>
      <c r="K211" s="354"/>
      <c r="L211" s="354"/>
      <c r="M211" s="354"/>
      <c r="N211" s="354"/>
      <c r="O211" s="354"/>
      <c r="P211" s="46"/>
    </row>
    <row r="212" spans="1:16" ht="15.75" thickBot="1" x14ac:dyDescent="0.3">
      <c r="A212" s="46"/>
      <c r="B212" s="46"/>
      <c r="C212" s="46"/>
      <c r="D212" s="46"/>
      <c r="E212" s="46"/>
      <c r="F212" s="46"/>
      <c r="G212" s="46"/>
      <c r="H212" s="46"/>
      <c r="I212" s="46"/>
      <c r="J212" s="46"/>
      <c r="K212" s="46"/>
      <c r="L212" s="46"/>
      <c r="M212" s="46"/>
      <c r="N212" s="46"/>
      <c r="O212" s="46"/>
      <c r="P212" s="46"/>
    </row>
    <row r="213" spans="1:16" ht="15.75" thickBot="1" x14ac:dyDescent="0.3">
      <c r="A213" s="349" t="s">
        <v>19</v>
      </c>
      <c r="B213" s="357" t="s">
        <v>0</v>
      </c>
      <c r="C213" s="349" t="s">
        <v>5</v>
      </c>
      <c r="D213" s="349" t="s">
        <v>6</v>
      </c>
      <c r="E213" s="349"/>
      <c r="F213" s="349" t="s">
        <v>7</v>
      </c>
      <c r="G213" s="349"/>
      <c r="H213" s="349" t="s">
        <v>8</v>
      </c>
      <c r="I213" s="349"/>
      <c r="J213" s="349" t="s">
        <v>9</v>
      </c>
      <c r="K213" s="349"/>
      <c r="L213" s="349" t="s">
        <v>10</v>
      </c>
      <c r="M213" s="349"/>
      <c r="N213" s="349" t="s">
        <v>11</v>
      </c>
      <c r="O213" s="349"/>
      <c r="P213" s="46"/>
    </row>
    <row r="214" spans="1:16" ht="15.75" thickBot="1" x14ac:dyDescent="0.3">
      <c r="A214" s="349"/>
      <c r="B214" s="357"/>
      <c r="C214" s="349"/>
      <c r="D214" s="143" t="s">
        <v>12</v>
      </c>
      <c r="E214" s="349" t="s">
        <v>13</v>
      </c>
      <c r="F214" s="143" t="s">
        <v>12</v>
      </c>
      <c r="G214" s="349" t="s">
        <v>119</v>
      </c>
      <c r="H214" s="143" t="s">
        <v>12</v>
      </c>
      <c r="I214" s="349" t="s">
        <v>14</v>
      </c>
      <c r="J214" s="143" t="s">
        <v>12</v>
      </c>
      <c r="K214" s="349" t="s">
        <v>14</v>
      </c>
      <c r="L214" s="143" t="s">
        <v>12</v>
      </c>
      <c r="M214" s="349" t="s">
        <v>14</v>
      </c>
      <c r="N214" s="143" t="s">
        <v>12</v>
      </c>
      <c r="O214" s="349" t="s">
        <v>14</v>
      </c>
      <c r="P214" s="46"/>
    </row>
    <row r="215" spans="1:16" ht="15.75" thickBot="1" x14ac:dyDescent="0.3">
      <c r="A215" s="349"/>
      <c r="B215" s="357"/>
      <c r="C215" s="349"/>
      <c r="D215" s="143" t="s">
        <v>15</v>
      </c>
      <c r="E215" s="349"/>
      <c r="F215" s="143" t="s">
        <v>15</v>
      </c>
      <c r="G215" s="349"/>
      <c r="H215" s="143" t="s">
        <v>15</v>
      </c>
      <c r="I215" s="349"/>
      <c r="J215" s="143" t="s">
        <v>15</v>
      </c>
      <c r="K215" s="349"/>
      <c r="L215" s="143" t="s">
        <v>15</v>
      </c>
      <c r="M215" s="349"/>
      <c r="N215" s="143" t="s">
        <v>15</v>
      </c>
      <c r="O215" s="349"/>
      <c r="P215" s="46"/>
    </row>
    <row r="216" spans="1:16" ht="15.75" thickBot="1" x14ac:dyDescent="0.3">
      <c r="A216" s="146" t="s">
        <v>49</v>
      </c>
      <c r="B216" s="147"/>
      <c r="C216" s="135"/>
      <c r="D216" s="135"/>
      <c r="E216" s="135"/>
      <c r="F216" s="135"/>
      <c r="G216" s="135"/>
      <c r="H216" s="135"/>
      <c r="I216" s="135"/>
      <c r="J216" s="135"/>
      <c r="K216" s="135"/>
      <c r="L216" s="135"/>
      <c r="M216" s="135"/>
      <c r="N216" s="135"/>
      <c r="O216" s="135"/>
      <c r="P216" s="46"/>
    </row>
    <row r="217" spans="1:16" ht="15.75" thickBot="1" x14ac:dyDescent="0.3">
      <c r="A217" s="132" t="s">
        <v>331</v>
      </c>
      <c r="B217" s="253" t="s">
        <v>61</v>
      </c>
      <c r="C217" s="170" t="str">
        <f ca="1">IFERROR('transfer 3'!U153,"")</f>
        <v/>
      </c>
      <c r="D217" s="135">
        <f>'Default Conversions'!D76</f>
        <v>6.0899999999999999E-3</v>
      </c>
      <c r="E217" s="52" t="str">
        <f t="shared" ref="E217:O231" ca="1" si="62">IFERROR(D217*$C217,"")</f>
        <v/>
      </c>
      <c r="F217" s="135">
        <f>'Default Conversions'!F76</f>
        <v>2.4300000000000002</v>
      </c>
      <c r="G217" s="52" t="str">
        <f t="shared" ca="1" si="62"/>
        <v/>
      </c>
      <c r="H217" s="135">
        <f>'Default Conversions'!H76</f>
        <v>1.6000000000000001E-3</v>
      </c>
      <c r="I217" s="52" t="str">
        <f t="shared" ca="1" si="62"/>
        <v/>
      </c>
      <c r="J217" s="135">
        <f>'Default Conversions'!J76</f>
        <v>1.67E-3</v>
      </c>
      <c r="K217" s="52" t="str">
        <f t="shared" ca="1" si="62"/>
        <v/>
      </c>
      <c r="L217" s="135">
        <f>'Default Conversions'!L76</f>
        <v>2.0900000000000001E-4</v>
      </c>
      <c r="M217" s="52" t="str">
        <f t="shared" ca="1" si="62"/>
        <v/>
      </c>
      <c r="N217" s="135">
        <f>'Default Conversions'!N76</f>
        <v>8.7000000000000001E-5</v>
      </c>
      <c r="O217" s="52" t="str">
        <f t="shared" ca="1" si="62"/>
        <v/>
      </c>
      <c r="P217" s="46"/>
    </row>
    <row r="218" spans="1:16" ht="15.75" thickBot="1" x14ac:dyDescent="0.3">
      <c r="A218" s="132" t="s">
        <v>155</v>
      </c>
      <c r="B218" s="52" t="s">
        <v>48</v>
      </c>
      <c r="C218" s="170" t="str">
        <f ca="1">IFERROR('transfer 3'!U154,"")</f>
        <v/>
      </c>
      <c r="D218" s="252">
        <f>'Default Conversions'!D77</f>
        <v>1.4999999999999999E-2</v>
      </c>
      <c r="E218" s="52" t="str">
        <f t="shared" ca="1" si="62"/>
        <v/>
      </c>
      <c r="F218" s="252">
        <f>'Default Conversions'!F77</f>
        <v>4.4000000000000004</v>
      </c>
      <c r="G218" s="52" t="str">
        <f t="shared" ca="1" si="62"/>
        <v/>
      </c>
      <c r="H218" s="252">
        <f>'Default Conversions'!H77</f>
        <v>1.6E-2</v>
      </c>
      <c r="I218" s="52" t="str">
        <f t="shared" ca="1" si="62"/>
        <v/>
      </c>
      <c r="J218" s="252">
        <f>'Default Conversions'!J77</f>
        <v>1.4999999999999999E-2</v>
      </c>
      <c r="K218" s="52" t="str">
        <f t="shared" ca="1" si="62"/>
        <v/>
      </c>
      <c r="L218" s="252" t="str">
        <f>'Default Conversions'!L77</f>
        <v>NP</v>
      </c>
      <c r="M218" s="52" t="str">
        <f t="shared" ca="1" si="62"/>
        <v/>
      </c>
      <c r="N218" s="252" t="str">
        <f>'Default Conversions'!N77</f>
        <v>NP</v>
      </c>
      <c r="O218" s="52" t="str">
        <f t="shared" ca="1" si="62"/>
        <v/>
      </c>
      <c r="P218" s="46"/>
    </row>
    <row r="219" spans="1:16" ht="15.75" thickBot="1" x14ac:dyDescent="0.3">
      <c r="A219" s="132" t="s">
        <v>174</v>
      </c>
      <c r="B219" s="52" t="s">
        <v>50</v>
      </c>
      <c r="C219" s="170" t="str">
        <f ca="1">IFERROR('transfer 3'!U155,"")</f>
        <v/>
      </c>
      <c r="D219" s="135">
        <f>'Default Conversions'!D78</f>
        <v>0.16</v>
      </c>
      <c r="E219" s="52" t="str">
        <f t="shared" ca="1" si="62"/>
        <v/>
      </c>
      <c r="F219" s="135">
        <f>'Default Conversions'!F78</f>
        <v>25</v>
      </c>
      <c r="G219" s="52" t="str">
        <f t="shared" ca="1" si="62"/>
        <v/>
      </c>
      <c r="H219" s="135">
        <f>'Default Conversions'!H78</f>
        <v>0.14000000000000001</v>
      </c>
      <c r="I219" s="52" t="str">
        <f t="shared" ca="1" si="62"/>
        <v/>
      </c>
      <c r="J219" s="135">
        <f>'Default Conversions'!J78</f>
        <v>7.4999999999999997E-2</v>
      </c>
      <c r="K219" s="52" t="str">
        <f t="shared" ca="1" si="62"/>
        <v/>
      </c>
      <c r="L219" s="135">
        <f>'Default Conversions'!L78</f>
        <v>0.4</v>
      </c>
      <c r="M219" s="52" t="str">
        <f t="shared" ca="1" si="62"/>
        <v/>
      </c>
      <c r="N219" s="135">
        <f>'Default Conversions'!N78</f>
        <v>1.4E-3</v>
      </c>
      <c r="O219" s="52" t="str">
        <f t="shared" ca="1" si="62"/>
        <v/>
      </c>
      <c r="P219" s="46"/>
    </row>
    <row r="220" spans="1:16" ht="15.75" thickBot="1" x14ac:dyDescent="0.3">
      <c r="A220" s="132" t="s">
        <v>175</v>
      </c>
      <c r="B220" s="52" t="s">
        <v>50</v>
      </c>
      <c r="C220" s="170" t="str">
        <f ca="1">IFERROR('transfer 3'!U156,"")</f>
        <v/>
      </c>
      <c r="D220" s="135">
        <f>'Default Conversions'!D79</f>
        <v>0.18</v>
      </c>
      <c r="E220" s="52" t="str">
        <f t="shared" ca="1" si="62"/>
        <v/>
      </c>
      <c r="F220" s="135">
        <f>'Default Conversions'!F79</f>
        <v>27.500000000000004</v>
      </c>
      <c r="G220" s="52" t="str">
        <f t="shared" ca="1" si="62"/>
        <v/>
      </c>
      <c r="H220" s="135">
        <f>'Default Conversions'!H79</f>
        <v>0.15400000000000003</v>
      </c>
      <c r="I220" s="52" t="str">
        <f t="shared" ca="1" si="62"/>
        <v/>
      </c>
      <c r="J220" s="135">
        <f>'Default Conversions'!J79</f>
        <v>8.2500000000000004E-2</v>
      </c>
      <c r="K220" s="52" t="str">
        <f t="shared" ca="1" si="62"/>
        <v/>
      </c>
      <c r="L220" s="135">
        <f>'Default Conversions'!L79</f>
        <v>0.44000000000000006</v>
      </c>
      <c r="M220" s="52" t="str">
        <f t="shared" ca="1" si="62"/>
        <v/>
      </c>
      <c r="N220" s="135">
        <f>'Default Conversions'!N79</f>
        <v>1.5400000000000001E-3</v>
      </c>
      <c r="O220" s="52" t="str">
        <f t="shared" ca="1" si="62"/>
        <v/>
      </c>
      <c r="P220" s="46"/>
    </row>
    <row r="221" spans="1:16" ht="15.75" thickBot="1" x14ac:dyDescent="0.3">
      <c r="A221" s="132" t="s">
        <v>285</v>
      </c>
      <c r="B221" s="52" t="s">
        <v>327</v>
      </c>
      <c r="C221" s="170" t="str">
        <f ca="1">IFERROR('transfer 3'!U167,"")</f>
        <v/>
      </c>
      <c r="D221" s="135">
        <f>'Default Conversions'!D80</f>
        <v>5.8071029117000003E-2</v>
      </c>
      <c r="E221" s="52" t="str">
        <f t="shared" ca="1" si="62"/>
        <v/>
      </c>
      <c r="F221" s="135">
        <f>'Default Conversions'!F80</f>
        <v>6.8534384200000007</v>
      </c>
      <c r="G221" s="52" t="str">
        <f t="shared" ca="1" si="62"/>
        <v/>
      </c>
      <c r="H221" s="135">
        <f>'Default Conversions'!H80</f>
        <v>0.13140195739999999</v>
      </c>
      <c r="I221" s="52" t="str">
        <f t="shared" ca="1" si="62"/>
        <v/>
      </c>
      <c r="J221" s="135">
        <f>'Default Conversions'!J80</f>
        <v>0.30387576659999999</v>
      </c>
      <c r="K221" s="52" t="str">
        <f t="shared" ca="1" si="62"/>
        <v/>
      </c>
      <c r="L221" s="135">
        <f>'Default Conversions'!L80</f>
        <v>4.556982414E-2</v>
      </c>
      <c r="M221" s="52" t="str">
        <f t="shared" ca="1" si="62"/>
        <v/>
      </c>
      <c r="N221" s="135">
        <f>'Default Conversions'!N80</f>
        <v>3.3016528560000001E-2</v>
      </c>
      <c r="O221" s="52" t="str">
        <f t="shared" ca="1" si="62"/>
        <v/>
      </c>
      <c r="P221" s="46"/>
    </row>
    <row r="222" spans="1:16" ht="15.75" thickBot="1" x14ac:dyDescent="0.3">
      <c r="A222" s="132" t="s">
        <v>286</v>
      </c>
      <c r="B222" s="52" t="s">
        <v>327</v>
      </c>
      <c r="C222" s="170" t="str">
        <f ca="1">IFERROR('transfer 3'!U168,"")</f>
        <v/>
      </c>
      <c r="D222" s="135">
        <f>'Default Conversions'!D81</f>
        <v>0.21199999999999999</v>
      </c>
      <c r="E222" s="52" t="str">
        <f t="shared" ca="1" si="62"/>
        <v/>
      </c>
      <c r="F222" s="135">
        <f>'Default Conversions'!F81</f>
        <v>27.4693</v>
      </c>
      <c r="G222" s="52" t="str">
        <f t="shared" ca="1" si="62"/>
        <v/>
      </c>
      <c r="H222" s="135">
        <f>'Default Conversions'!H81</f>
        <v>0.64229999999999998</v>
      </c>
      <c r="I222" s="52" t="str">
        <f t="shared" ca="1" si="62"/>
        <v/>
      </c>
      <c r="J222" s="135">
        <f>'Default Conversions'!J81</f>
        <v>1.5072000000000001</v>
      </c>
      <c r="K222" s="52" t="str">
        <f t="shared" ca="1" si="62"/>
        <v/>
      </c>
      <c r="L222" s="135">
        <f>'Default Conversions'!L81</f>
        <v>0.22639999999999999</v>
      </c>
      <c r="M222" s="52" t="str">
        <f t="shared" ca="1" si="62"/>
        <v/>
      </c>
      <c r="N222" s="135">
        <f>'Default Conversions'!N81</f>
        <v>0.1643</v>
      </c>
      <c r="O222" s="52" t="str">
        <f t="shared" ca="1" si="62"/>
        <v/>
      </c>
      <c r="P222" s="46"/>
    </row>
    <row r="223" spans="1:16" ht="15.75" thickBot="1" x14ac:dyDescent="0.3">
      <c r="A223" s="132" t="s">
        <v>287</v>
      </c>
      <c r="B223" s="52" t="s">
        <v>327</v>
      </c>
      <c r="C223" s="170" t="str">
        <f ca="1">IFERROR('transfer 3'!U169,"")</f>
        <v/>
      </c>
      <c r="D223" s="135">
        <f>'Default Conversions'!D82</f>
        <v>7.3171472399999993E-2</v>
      </c>
      <c r="E223" s="52" t="str">
        <f t="shared" ca="1" si="62"/>
        <v/>
      </c>
      <c r="F223" s="135">
        <f>'Default Conversions'!F82</f>
        <v>9.3254580000000011</v>
      </c>
      <c r="G223" s="52" t="str">
        <f t="shared" ca="1" si="62"/>
        <v/>
      </c>
      <c r="H223" s="135">
        <f>'Default Conversions'!H82</f>
        <v>0.21274390000000001</v>
      </c>
      <c r="I223" s="52" t="str">
        <f t="shared" ca="1" si="62"/>
        <v/>
      </c>
      <c r="J223" s="135">
        <f>'Default Conversions'!J82</f>
        <v>0.49823960000000006</v>
      </c>
      <c r="K223" s="52" t="str">
        <f t="shared" ca="1" si="62"/>
        <v/>
      </c>
      <c r="L223" s="135">
        <f>'Default Conversions'!L82</f>
        <v>7.4735940000000001E-2</v>
      </c>
      <c r="M223" s="52" t="str">
        <f t="shared" ca="1" si="62"/>
        <v/>
      </c>
      <c r="N223" s="135">
        <f>'Default Conversions'!N82</f>
        <v>5.4233159999999996E-2</v>
      </c>
      <c r="O223" s="52" t="str">
        <f t="shared" ca="1" si="62"/>
        <v/>
      </c>
      <c r="P223" s="46"/>
    </row>
    <row r="224" spans="1:16" ht="15.75" thickBot="1" x14ac:dyDescent="0.3">
      <c r="A224" s="132" t="s">
        <v>288</v>
      </c>
      <c r="B224" s="52" t="s">
        <v>327</v>
      </c>
      <c r="C224" s="170" t="str">
        <f ca="1">IFERROR('transfer 3'!U170,"")</f>
        <v/>
      </c>
      <c r="D224" s="135">
        <f>'Default Conversions'!D83</f>
        <v>7.40245077E-3</v>
      </c>
      <c r="E224" s="52" t="str">
        <f t="shared" ca="1" si="62"/>
        <v/>
      </c>
      <c r="F224" s="135">
        <f>'Default Conversions'!F83</f>
        <v>0.64594779999999996</v>
      </c>
      <c r="G224" s="52" t="str">
        <f t="shared" ca="1" si="62"/>
        <v/>
      </c>
      <c r="H224" s="135">
        <f>'Default Conversions'!H83</f>
        <v>6.7681219999999997E-3</v>
      </c>
      <c r="I224" s="52" t="str">
        <f t="shared" ca="1" si="62"/>
        <v/>
      </c>
      <c r="J224" s="135">
        <f>'Default Conversions'!J83</f>
        <v>1.4792866000000002E-2</v>
      </c>
      <c r="K224" s="52" t="str">
        <f t="shared" ca="1" si="62"/>
        <v/>
      </c>
      <c r="L224" s="135">
        <f>'Default Conversions'!L83</f>
        <v>2.2023953999999999E-3</v>
      </c>
      <c r="M224" s="52" t="str">
        <f t="shared" ca="1" si="62"/>
        <v/>
      </c>
      <c r="N224" s="135">
        <f>'Default Conversions'!N83</f>
        <v>1.5542429999999999E-3</v>
      </c>
      <c r="O224" s="52" t="str">
        <f t="shared" ca="1" si="62"/>
        <v/>
      </c>
      <c r="P224" s="46"/>
    </row>
    <row r="225" spans="1:16" ht="15.75" thickBot="1" x14ac:dyDescent="0.3">
      <c r="A225" s="132" t="s">
        <v>289</v>
      </c>
      <c r="B225" s="52" t="s">
        <v>327</v>
      </c>
      <c r="C225" s="170" t="str">
        <f ca="1">IFERROR('transfer 3'!U171,"")</f>
        <v/>
      </c>
      <c r="D225" s="135">
        <f>'Default Conversions'!D84</f>
        <v>1.7439832799999999E-2</v>
      </c>
      <c r="E225" s="52" t="str">
        <f t="shared" ca="1" si="62"/>
        <v/>
      </c>
      <c r="F225" s="135">
        <f>'Default Conversions'!F84</f>
        <v>1.3381921999999999</v>
      </c>
      <c r="G225" s="52" t="str">
        <f t="shared" ca="1" si="62"/>
        <v/>
      </c>
      <c r="H225" s="135">
        <f>'Default Conversions'!H84</f>
        <v>7.0106280000000014E-3</v>
      </c>
      <c r="I225" s="52" t="str">
        <f t="shared" ca="1" si="62"/>
        <v/>
      </c>
      <c r="J225" s="135">
        <f>'Default Conversions'!J84</f>
        <v>1.3249645999999999E-2</v>
      </c>
      <c r="K225" s="52" t="str">
        <f t="shared" ca="1" si="62"/>
        <v/>
      </c>
      <c r="L225" s="135">
        <f>'Default Conversions'!L84</f>
        <v>1.940048E-3</v>
      </c>
      <c r="M225" s="52" t="str">
        <f t="shared" ca="1" si="62"/>
        <v/>
      </c>
      <c r="N225" s="135">
        <f>'Default Conversions'!N84</f>
        <v>1.2830772000000002E-3</v>
      </c>
      <c r="O225" s="52" t="str">
        <f t="shared" ca="1" si="62"/>
        <v/>
      </c>
      <c r="P225" s="46"/>
    </row>
    <row r="226" spans="1:16" ht="15.75" thickBot="1" x14ac:dyDescent="0.3">
      <c r="A226" s="132" t="s">
        <v>290</v>
      </c>
      <c r="B226" s="52" t="s">
        <v>327</v>
      </c>
      <c r="C226" s="170" t="str">
        <f ca="1">IFERROR('transfer 3'!U172,"")</f>
        <v/>
      </c>
      <c r="D226" s="135">
        <f>'Default Conversions'!D85</f>
        <v>2.3884988400000001E-2</v>
      </c>
      <c r="E226" s="52" t="str">
        <f t="shared" ca="1" si="62"/>
        <v/>
      </c>
      <c r="F226" s="135">
        <f>'Default Conversions'!F85</f>
        <v>1.8717054000000002</v>
      </c>
      <c r="G226" s="52" t="str">
        <f t="shared" ca="1" si="62"/>
        <v/>
      </c>
      <c r="H226" s="135">
        <f>'Default Conversions'!H85</f>
        <v>7.9806519999999995E-3</v>
      </c>
      <c r="I226" s="52" t="str">
        <f t="shared" ca="1" si="62"/>
        <v/>
      </c>
      <c r="J226" s="135">
        <f>'Default Conversions'!J85</f>
        <v>1.4153532000000002E-2</v>
      </c>
      <c r="K226" s="52" t="str">
        <f t="shared" ca="1" si="62"/>
        <v/>
      </c>
      <c r="L226" s="135">
        <f>'Default Conversions'!L85</f>
        <v>2.0546872000000004E-3</v>
      </c>
      <c r="M226" s="52" t="str">
        <f t="shared" ca="1" si="62"/>
        <v/>
      </c>
      <c r="N226" s="135">
        <f>'Default Conversions'!N85</f>
        <v>1.2874863999999999E-3</v>
      </c>
      <c r="O226" s="52" t="str">
        <f t="shared" ca="1" si="62"/>
        <v/>
      </c>
      <c r="P226" s="46"/>
    </row>
    <row r="227" spans="1:16" ht="15.75" thickBot="1" x14ac:dyDescent="0.3">
      <c r="A227" s="132" t="s">
        <v>291</v>
      </c>
      <c r="B227" s="52" t="s">
        <v>327</v>
      </c>
      <c r="C227" s="170" t="str">
        <f ca="1">IFERROR('transfer 3'!U173,"")</f>
        <v/>
      </c>
      <c r="D227" s="135">
        <f>'Default Conversions'!D86</f>
        <v>3.3647503500000002E-2</v>
      </c>
      <c r="E227" s="52" t="str">
        <f t="shared" ca="1" si="62"/>
        <v/>
      </c>
      <c r="F227" s="135">
        <f>'Default Conversions'!F86</f>
        <v>4.2989700000000006</v>
      </c>
      <c r="G227" s="52" t="str">
        <f t="shared" ca="1" si="62"/>
        <v/>
      </c>
      <c r="H227" s="135">
        <f>'Default Conversions'!H86</f>
        <v>9.5459180000000005E-2</v>
      </c>
      <c r="I227" s="52" t="str">
        <f t="shared" ca="1" si="62"/>
        <v/>
      </c>
      <c r="J227" s="135">
        <f>'Default Conversions'!J86</f>
        <v>0.22266460000000002</v>
      </c>
      <c r="K227" s="52" t="str">
        <f t="shared" ca="1" si="62"/>
        <v/>
      </c>
      <c r="L227" s="135">
        <f>'Default Conversions'!L86</f>
        <v>3.3509919999999999E-2</v>
      </c>
      <c r="M227" s="52" t="str">
        <f t="shared" ca="1" si="62"/>
        <v/>
      </c>
      <c r="N227" s="135">
        <f>'Default Conversions'!N86</f>
        <v>2.4250600000000001E-2</v>
      </c>
      <c r="O227" s="52" t="str">
        <f t="shared" ca="1" si="62"/>
        <v/>
      </c>
      <c r="P227" s="46"/>
    </row>
    <row r="228" spans="1:16" ht="15.75" thickBot="1" x14ac:dyDescent="0.3">
      <c r="A228" s="132" t="s">
        <v>292</v>
      </c>
      <c r="B228" s="52" t="s">
        <v>327</v>
      </c>
      <c r="C228" s="170" t="str">
        <f ca="1">IFERROR('transfer 3'!U174,"")</f>
        <v/>
      </c>
      <c r="D228" s="135">
        <f>'Default Conversions'!D87</f>
        <v>1.4122473300000001E-2</v>
      </c>
      <c r="E228" s="52" t="str">
        <f t="shared" ca="1" si="62"/>
        <v/>
      </c>
      <c r="F228" s="135">
        <f>'Default Conversions'!F87</f>
        <v>1.4726728</v>
      </c>
      <c r="G228" s="52" t="str">
        <f t="shared" ca="1" si="62"/>
        <v/>
      </c>
      <c r="H228" s="135">
        <f>'Default Conversions'!H87</f>
        <v>7.9806519999999995E-3</v>
      </c>
      <c r="I228" s="52" t="str">
        <f t="shared" ca="1" si="62"/>
        <v/>
      </c>
      <c r="J228" s="135">
        <f>'Default Conversions'!J87</f>
        <v>1.3602382E-2</v>
      </c>
      <c r="K228" s="52" t="str">
        <f t="shared" ca="1" si="62"/>
        <v/>
      </c>
      <c r="L228" s="135">
        <f>'Default Conversions'!L87</f>
        <v>1.9797308000000001E-3</v>
      </c>
      <c r="M228" s="52" t="str">
        <f t="shared" ca="1" si="62"/>
        <v/>
      </c>
      <c r="N228" s="135">
        <f>'Default Conversions'!N87</f>
        <v>1.2015070000000001E-3</v>
      </c>
      <c r="O228" s="52" t="str">
        <f t="shared" ca="1" si="62"/>
        <v/>
      </c>
      <c r="P228" s="46"/>
    </row>
    <row r="229" spans="1:16" ht="15.75" thickBot="1" x14ac:dyDescent="0.3">
      <c r="A229" s="132" t="s">
        <v>293</v>
      </c>
      <c r="B229" s="52" t="s">
        <v>327</v>
      </c>
      <c r="C229" s="170" t="str">
        <f ca="1">IFERROR('transfer 3'!U175,"")</f>
        <v/>
      </c>
      <c r="D229" s="135">
        <f>'Default Conversions'!D88</f>
        <v>5.1276899699999996E-2</v>
      </c>
      <c r="E229" s="52" t="str">
        <f t="shared" ca="1" si="62"/>
        <v/>
      </c>
      <c r="F229" s="135">
        <f>'Default Conversions'!F88</f>
        <v>5.224902000000001</v>
      </c>
      <c r="G229" s="52" t="str">
        <f t="shared" ca="1" si="62"/>
        <v/>
      </c>
      <c r="H229" s="135">
        <f>'Default Conversions'!H88</f>
        <v>8.3333879999999999E-2</v>
      </c>
      <c r="I229" s="52" t="str">
        <f t="shared" ca="1" si="62"/>
        <v/>
      </c>
      <c r="J229" s="135">
        <f>'Default Conversions'!J88</f>
        <v>0.19047744000000003</v>
      </c>
      <c r="K229" s="52" t="str">
        <f t="shared" ca="1" si="62"/>
        <v/>
      </c>
      <c r="L229" s="135">
        <f>'Default Conversions'!L88</f>
        <v>2.8439340000000004E-2</v>
      </c>
      <c r="M229" s="52" t="str">
        <f t="shared" ca="1" si="62"/>
        <v/>
      </c>
      <c r="N229" s="135">
        <f>'Default Conversions'!N88</f>
        <v>2.1208252E-2</v>
      </c>
      <c r="O229" s="52" t="str">
        <f t="shared" ca="1" si="62"/>
        <v/>
      </c>
      <c r="P229" s="46"/>
    </row>
    <row r="230" spans="1:16" ht="15.75" thickBot="1" x14ac:dyDescent="0.3">
      <c r="A230" s="132" t="s">
        <v>294</v>
      </c>
      <c r="B230" s="52" t="s">
        <v>327</v>
      </c>
      <c r="C230" s="170" t="str">
        <f ca="1">IFERROR('transfer 3'!U176,"")</f>
        <v/>
      </c>
      <c r="D230" s="135">
        <f>'Default Conversions'!D89</f>
        <v>7.6204486799999999E-2</v>
      </c>
      <c r="E230" s="52" t="str">
        <f t="shared" ca="1" si="62"/>
        <v/>
      </c>
      <c r="F230" s="135">
        <f>'Default Conversions'!F89</f>
        <v>9.0168140000000001</v>
      </c>
      <c r="G230" s="52" t="str">
        <f t="shared" ca="1" si="62"/>
        <v/>
      </c>
      <c r="H230" s="135">
        <f>'Default Conversions'!H89</f>
        <v>0.10449804</v>
      </c>
      <c r="I230" s="52" t="str">
        <f t="shared" ca="1" si="62"/>
        <v/>
      </c>
      <c r="J230" s="135">
        <f>'Default Conversions'!J89</f>
        <v>0.22707380000000005</v>
      </c>
      <c r="K230" s="52" t="str">
        <f t="shared" ca="1" si="62"/>
        <v/>
      </c>
      <c r="L230" s="135">
        <f>'Default Conversions'!L89</f>
        <v>3.3950840000000003E-2</v>
      </c>
      <c r="M230" s="52" t="str">
        <f t="shared" ca="1" si="62"/>
        <v/>
      </c>
      <c r="N230" s="135">
        <f>'Default Conversions'!N89</f>
        <v>2.3589220000000001E-2</v>
      </c>
      <c r="O230" s="52" t="str">
        <f t="shared" ca="1" si="62"/>
        <v/>
      </c>
      <c r="P230" s="46"/>
    </row>
    <row r="231" spans="1:16" ht="15.75" thickBot="1" x14ac:dyDescent="0.3">
      <c r="A231" s="132" t="s">
        <v>295</v>
      </c>
      <c r="B231" s="52" t="s">
        <v>327</v>
      </c>
      <c r="C231" s="170" t="str">
        <f ca="1">IFERROR('transfer 3'!U177,"")</f>
        <v/>
      </c>
      <c r="D231" s="135">
        <f>'Default Conversions'!D90</f>
        <v>7.1560183499999999E-2</v>
      </c>
      <c r="E231" s="52" t="str">
        <f t="shared" ca="1" si="62"/>
        <v/>
      </c>
      <c r="F231" s="135">
        <f>'Default Conversions'!F90</f>
        <v>7.8704220000000014</v>
      </c>
      <c r="G231" s="52" t="str">
        <f t="shared" ca="1" si="62"/>
        <v/>
      </c>
      <c r="H231" s="135">
        <f>'Default Conversions'!H90</f>
        <v>0.14594451999999999</v>
      </c>
      <c r="I231" s="52" t="str">
        <f t="shared" ca="1" si="62"/>
        <v/>
      </c>
      <c r="J231" s="135">
        <f>'Default Conversions'!J90</f>
        <v>0.33730380000000004</v>
      </c>
      <c r="K231" s="52" t="str">
        <f t="shared" ca="1" si="62"/>
        <v/>
      </c>
      <c r="L231" s="135">
        <f>'Default Conversions'!L90</f>
        <v>5.0485340000000004E-2</v>
      </c>
      <c r="M231" s="52" t="str">
        <f t="shared" ca="1" si="62"/>
        <v/>
      </c>
      <c r="N231" s="135">
        <f>'Default Conversions'!N90</f>
        <v>3.7257739999999998E-2</v>
      </c>
      <c r="O231" s="52" t="str">
        <f t="shared" ca="1" si="62"/>
        <v/>
      </c>
      <c r="P231" s="46"/>
    </row>
    <row r="232" spans="1:16" ht="30" customHeight="1" thickBot="1" x14ac:dyDescent="0.3">
      <c r="A232" s="343" t="s">
        <v>141</v>
      </c>
      <c r="B232" s="344"/>
      <c r="C232" s="344"/>
      <c r="D232" s="344"/>
      <c r="E232" s="344"/>
      <c r="F232" s="344"/>
      <c r="G232" s="344"/>
      <c r="H232" s="344"/>
      <c r="I232" s="344"/>
      <c r="J232" s="344"/>
      <c r="K232" s="344"/>
      <c r="L232" s="344"/>
      <c r="M232" s="344"/>
      <c r="N232" s="344"/>
      <c r="O232" s="345"/>
      <c r="P232" s="46"/>
    </row>
    <row r="233" spans="1:16" ht="15.75" thickBot="1" x14ac:dyDescent="0.3">
      <c r="A233" s="87"/>
      <c r="B233" s="147"/>
      <c r="C233" s="148"/>
      <c r="D233" s="135"/>
      <c r="E233" s="135"/>
      <c r="F233" s="135"/>
      <c r="G233" s="135"/>
      <c r="H233" s="135"/>
      <c r="I233" s="135"/>
      <c r="J233" s="135"/>
      <c r="K233" s="135"/>
      <c r="L233" s="135"/>
      <c r="M233" s="135"/>
      <c r="N233" s="135"/>
      <c r="O233" s="135"/>
      <c r="P233" s="46"/>
    </row>
    <row r="234" spans="1:16" ht="15.75" thickBot="1" x14ac:dyDescent="0.3">
      <c r="A234" s="149" t="s">
        <v>51</v>
      </c>
      <c r="B234" s="147"/>
      <c r="C234" s="135"/>
      <c r="D234" s="135"/>
      <c r="E234" s="135"/>
      <c r="F234" s="135"/>
      <c r="G234" s="135"/>
      <c r="H234" s="135"/>
      <c r="I234" s="135"/>
      <c r="J234" s="135"/>
      <c r="K234" s="135"/>
      <c r="L234" s="135"/>
      <c r="M234" s="135"/>
      <c r="N234" s="135"/>
      <c r="O234" s="135"/>
      <c r="P234" s="46"/>
    </row>
    <row r="235" spans="1:16" ht="15.75" thickBot="1" x14ac:dyDescent="0.3">
      <c r="A235" s="150" t="s">
        <v>52</v>
      </c>
      <c r="B235" s="147" t="s">
        <v>16</v>
      </c>
      <c r="C235" s="56" t="str">
        <f ca="1">IFERROR('transfer 3'!U180,"")</f>
        <v/>
      </c>
      <c r="D235" s="145">
        <f>'Default Conversions'!D93</f>
        <v>3.053799999999999</v>
      </c>
      <c r="E235" s="52" t="str">
        <f t="shared" ref="E235:O239" ca="1" si="63">IFERROR(D235*$C235,"")</f>
        <v/>
      </c>
      <c r="F235" s="145">
        <f>'Default Conversions'!F93</f>
        <v>180</v>
      </c>
      <c r="G235" s="52" t="str">
        <f t="shared" ca="1" si="63"/>
        <v/>
      </c>
      <c r="H235" s="145">
        <f>'Default Conversions'!H93</f>
        <v>0.76999999999999991</v>
      </c>
      <c r="I235" s="52" t="str">
        <f t="shared" ca="1" si="63"/>
        <v/>
      </c>
      <c r="J235" s="145">
        <f>'Default Conversions'!J93</f>
        <v>0.15</v>
      </c>
      <c r="K235" s="52" t="str">
        <f t="shared" ca="1" si="63"/>
        <v/>
      </c>
      <c r="L235" s="145">
        <f>'Default Conversions'!L93</f>
        <v>1.8000000000000002E-2</v>
      </c>
      <c r="M235" s="52" t="str">
        <f t="shared" ca="1" si="63"/>
        <v/>
      </c>
      <c r="N235" s="145" t="str">
        <f>'Default Conversions'!N93</f>
        <v>NP</v>
      </c>
      <c r="O235" s="52" t="str">
        <f t="shared" ca="1" si="63"/>
        <v/>
      </c>
      <c r="P235" s="46"/>
    </row>
    <row r="236" spans="1:16" ht="15.75" thickBot="1" x14ac:dyDescent="0.3">
      <c r="A236" s="150" t="s">
        <v>53</v>
      </c>
      <c r="B236" s="147" t="s">
        <v>16</v>
      </c>
      <c r="C236" s="56" t="str">
        <f ca="1">IFERROR('transfer 3'!U181,"")</f>
        <v/>
      </c>
      <c r="D236" s="145">
        <f>'Default Conversions'!D94</f>
        <v>1.6317999999999993</v>
      </c>
      <c r="E236" s="52" t="str">
        <f t="shared" ca="1" si="63"/>
        <v/>
      </c>
      <c r="F236" s="145">
        <f>'Default Conversions'!F94</f>
        <v>270</v>
      </c>
      <c r="G236" s="52" t="str">
        <f t="shared" ca="1" si="63"/>
        <v/>
      </c>
      <c r="H236" s="145">
        <f>'Default Conversions'!H94</f>
        <v>0.18000000000000002</v>
      </c>
      <c r="I236" s="52" t="str">
        <f t="shared" ca="1" si="63"/>
        <v/>
      </c>
      <c r="J236" s="145">
        <f>'Default Conversions'!J94</f>
        <v>13</v>
      </c>
      <c r="K236" s="52" t="str">
        <f t="shared" ca="1" si="63"/>
        <v/>
      </c>
      <c r="L236" s="145">
        <f>'Default Conversions'!L94</f>
        <v>7.0999999999999995E-3</v>
      </c>
      <c r="M236" s="52" t="str">
        <f t="shared" ca="1" si="63"/>
        <v/>
      </c>
      <c r="N236" s="145" t="str">
        <f>'Default Conversions'!N94</f>
        <v>NP</v>
      </c>
      <c r="O236" s="52" t="str">
        <f t="shared" ca="1" si="63"/>
        <v/>
      </c>
      <c r="P236" s="46"/>
    </row>
    <row r="237" spans="1:16" ht="15.75" thickBot="1" x14ac:dyDescent="0.3">
      <c r="A237" s="150" t="s">
        <v>54</v>
      </c>
      <c r="B237" s="147" t="s">
        <v>16</v>
      </c>
      <c r="C237" s="56" t="str">
        <f ca="1">IFERROR('transfer 3'!U182,"")</f>
        <v/>
      </c>
      <c r="D237" s="145">
        <f>'Default Conversions'!D95</f>
        <v>0.155472</v>
      </c>
      <c r="E237" s="52" t="str">
        <f t="shared" ca="1" si="63"/>
        <v/>
      </c>
      <c r="F237" s="145">
        <f>'Default Conversions'!F95</f>
        <v>25</v>
      </c>
      <c r="G237" s="52" t="str">
        <f t="shared" ca="1" si="63"/>
        <v/>
      </c>
      <c r="H237" s="145">
        <f>'Default Conversions'!H95</f>
        <v>0.15</v>
      </c>
      <c r="I237" s="52" t="str">
        <f t="shared" ca="1" si="63"/>
        <v/>
      </c>
      <c r="J237" s="145">
        <f>'Default Conversions'!J95</f>
        <v>0.5</v>
      </c>
      <c r="K237" s="52" t="str">
        <f t="shared" ca="1" si="63"/>
        <v/>
      </c>
      <c r="L237" s="145">
        <f>'Default Conversions'!L95</f>
        <v>1.5E-3</v>
      </c>
      <c r="M237" s="52" t="str">
        <f t="shared" ca="1" si="63"/>
        <v/>
      </c>
      <c r="N237" s="145" t="str">
        <f>'Default Conversions'!N95</f>
        <v>NP</v>
      </c>
      <c r="O237" s="52" t="str">
        <f t="shared" ca="1" si="63"/>
        <v/>
      </c>
      <c r="P237" s="46"/>
    </row>
    <row r="238" spans="1:16" ht="15.75" thickBot="1" x14ac:dyDescent="0.3">
      <c r="A238" s="150" t="s">
        <v>55</v>
      </c>
      <c r="B238" s="147" t="s">
        <v>16</v>
      </c>
      <c r="C238" s="56" t="str">
        <f ca="1">IFERROR('transfer 3'!U183,"")</f>
        <v/>
      </c>
      <c r="D238" s="145">
        <f>'Default Conversions'!D96</f>
        <v>2.2954000000000012</v>
      </c>
      <c r="E238" s="52" t="str">
        <f t="shared" ca="1" si="63"/>
        <v/>
      </c>
      <c r="F238" s="145">
        <f>'Default Conversions'!F96</f>
        <v>270</v>
      </c>
      <c r="G238" s="52" t="str">
        <f t="shared" ca="1" si="63"/>
        <v/>
      </c>
      <c r="H238" s="145">
        <f>'Default Conversions'!H96</f>
        <v>1.7</v>
      </c>
      <c r="I238" s="52" t="str">
        <f t="shared" ca="1" si="63"/>
        <v/>
      </c>
      <c r="J238" s="145">
        <f>'Default Conversions'!J96</f>
        <v>6.8999999999999992E-2</v>
      </c>
      <c r="K238" s="52" t="str">
        <f t="shared" ca="1" si="63"/>
        <v/>
      </c>
      <c r="L238" s="145">
        <f>'Default Conversions'!L96</f>
        <v>4.1999999999999996E-2</v>
      </c>
      <c r="M238" s="52" t="str">
        <f t="shared" ca="1" si="63"/>
        <v/>
      </c>
      <c r="N238" s="145" t="str">
        <f>'Default Conversions'!N96</f>
        <v>NP</v>
      </c>
      <c r="O238" s="52" t="str">
        <f t="shared" ca="1" si="63"/>
        <v/>
      </c>
      <c r="P238" s="46"/>
    </row>
    <row r="239" spans="1:16" ht="15.75" thickBot="1" x14ac:dyDescent="0.3">
      <c r="A239" s="150" t="s">
        <v>112</v>
      </c>
      <c r="B239" s="147" t="s">
        <v>16</v>
      </c>
      <c r="C239" s="56" t="str">
        <f ca="1">IFERROR('transfer 3'!U184,"")</f>
        <v/>
      </c>
      <c r="D239" s="135" t="str">
        <f ca="1">IFERROR('Transfer 2'!D27,"")</f>
        <v/>
      </c>
      <c r="E239" s="52" t="str">
        <f t="shared" ca="1" si="63"/>
        <v/>
      </c>
      <c r="F239" s="135" t="str">
        <f ca="1">IFERROR('Transfer 2'!F27,"")</f>
        <v/>
      </c>
      <c r="G239" s="52" t="str">
        <f t="shared" ca="1" si="63"/>
        <v/>
      </c>
      <c r="H239" s="135" t="str">
        <f ca="1">IFERROR('Transfer 2'!H27,"")</f>
        <v/>
      </c>
      <c r="I239" s="52" t="str">
        <f t="shared" ca="1" si="63"/>
        <v/>
      </c>
      <c r="J239" s="135" t="str">
        <f ca="1">IFERROR('Transfer 2'!J27,"")</f>
        <v/>
      </c>
      <c r="K239" s="52" t="str">
        <f t="shared" ca="1" si="63"/>
        <v/>
      </c>
      <c r="L239" s="135" t="str">
        <f ca="1">IFERROR('Transfer 2'!L27,"")</f>
        <v/>
      </c>
      <c r="M239" s="52" t="str">
        <f t="shared" ca="1" si="63"/>
        <v/>
      </c>
      <c r="N239" s="135" t="str">
        <f ca="1">IFERROR('Transfer 2'!N27,"")</f>
        <v/>
      </c>
      <c r="O239" s="52" t="str">
        <f t="shared" ca="1" si="63"/>
        <v/>
      </c>
      <c r="P239" s="46"/>
    </row>
    <row r="240" spans="1:16" ht="15.75" thickBot="1" x14ac:dyDescent="0.3">
      <c r="A240" s="125" t="s">
        <v>132</v>
      </c>
      <c r="B240" s="55"/>
      <c r="C240" s="135"/>
      <c r="D240" s="135"/>
      <c r="E240" s="143">
        <f ca="1">SUM(E235:E239)</f>
        <v>0</v>
      </c>
      <c r="F240" s="135"/>
      <c r="G240" s="143">
        <f ca="1">SUM(G235:G239)</f>
        <v>0</v>
      </c>
      <c r="H240" s="135"/>
      <c r="I240" s="143">
        <f ca="1">SUM(I235:I239)</f>
        <v>0</v>
      </c>
      <c r="J240" s="135"/>
      <c r="K240" s="143">
        <f ca="1">SUM(K235:K239)</f>
        <v>0</v>
      </c>
      <c r="L240" s="135"/>
      <c r="M240" s="143">
        <f ca="1">SUM(M235:M239)</f>
        <v>0</v>
      </c>
      <c r="N240" s="135"/>
      <c r="O240" s="143">
        <f ca="1">SUM(O239)</f>
        <v>0</v>
      </c>
      <c r="P240" s="46"/>
    </row>
    <row r="241" spans="1:16" ht="30" customHeight="1" thickBot="1" x14ac:dyDescent="0.3">
      <c r="A241" s="343" t="s">
        <v>141</v>
      </c>
      <c r="B241" s="344"/>
      <c r="C241" s="344"/>
      <c r="D241" s="344"/>
      <c r="E241" s="344"/>
      <c r="F241" s="344"/>
      <c r="G241" s="344"/>
      <c r="H241" s="344"/>
      <c r="I241" s="344"/>
      <c r="J241" s="344"/>
      <c r="K241" s="344"/>
      <c r="L241" s="344"/>
      <c r="M241" s="344"/>
      <c r="N241" s="344"/>
      <c r="O241" s="345"/>
      <c r="P241" s="46"/>
    </row>
    <row r="242" spans="1:16" ht="15.75" thickBot="1" x14ac:dyDescent="0.3">
      <c r="A242" s="150"/>
      <c r="B242" s="147"/>
      <c r="C242" s="135"/>
      <c r="D242" s="135"/>
      <c r="E242" s="135"/>
      <c r="F242" s="135"/>
      <c r="G242" s="135"/>
      <c r="H242" s="135"/>
      <c r="I242" s="135"/>
      <c r="J242" s="135"/>
      <c r="K242" s="135"/>
      <c r="L242" s="135"/>
      <c r="M242" s="135"/>
      <c r="N242" s="135"/>
      <c r="O242" s="135"/>
      <c r="P242" s="46"/>
    </row>
    <row r="243" spans="1:16" ht="15.75" thickBot="1" x14ac:dyDescent="0.3">
      <c r="A243" s="149" t="s">
        <v>56</v>
      </c>
      <c r="B243" s="147"/>
      <c r="C243" s="135"/>
      <c r="D243" s="135"/>
      <c r="E243" s="135"/>
      <c r="F243" s="135"/>
      <c r="G243" s="135"/>
      <c r="H243" s="135"/>
      <c r="I243" s="135"/>
      <c r="J243" s="135"/>
      <c r="K243" s="135"/>
      <c r="L243" s="135"/>
      <c r="M243" s="135"/>
      <c r="N243" s="135"/>
      <c r="O243" s="135"/>
      <c r="P243" s="46"/>
    </row>
    <row r="244" spans="1:16" ht="15.75" thickBot="1" x14ac:dyDescent="0.3">
      <c r="A244" s="150" t="s">
        <v>113</v>
      </c>
      <c r="B244" s="151" t="s">
        <v>16</v>
      </c>
      <c r="C244" s="169" t="str">
        <f ca="1">IFERROR('transfer 3'!U187,"")</f>
        <v/>
      </c>
      <c r="D244" s="142">
        <f>0.1*(D69+D11)</f>
        <v>1.0342</v>
      </c>
      <c r="E244" s="121" t="str">
        <f t="shared" ref="E244" ca="1" si="64">IFERROR(D244*$C244,"")</f>
        <v/>
      </c>
      <c r="F244" s="142" t="str">
        <f ca="1">IFERROR(0.1*F69,"")</f>
        <v/>
      </c>
      <c r="G244" s="121" t="str">
        <f t="shared" ref="G244" ca="1" si="65">IFERROR(F244*$C244,"")</f>
        <v/>
      </c>
      <c r="H244" s="142" t="str">
        <f ca="1">IFERROR(0.1*H69,"")</f>
        <v/>
      </c>
      <c r="I244" s="121" t="str">
        <f t="shared" ref="I244" ca="1" si="66">IFERROR(H244*$C244,"")</f>
        <v/>
      </c>
      <c r="J244" s="142" t="str">
        <f ca="1">IFERROR(0.1*J69,"")</f>
        <v/>
      </c>
      <c r="K244" s="121" t="str">
        <f t="shared" ref="K244" ca="1" si="67">IFERROR(J244*$C244,"")</f>
        <v/>
      </c>
      <c r="L244" s="142" t="str">
        <f ca="1">IFERROR(0.1*L69,"")</f>
        <v/>
      </c>
      <c r="M244" s="121" t="str">
        <f t="shared" ref="M244" ca="1" si="68">IFERROR(L244*$C244,"")</f>
        <v/>
      </c>
      <c r="N244" s="142" t="str">
        <f ca="1">IFERROR(0.1*N69,"")</f>
        <v/>
      </c>
      <c r="O244" s="121" t="str">
        <f t="shared" ref="O244" ca="1" si="69">IFERROR(N244*$C244,"")</f>
        <v/>
      </c>
      <c r="P244" s="46"/>
    </row>
    <row r="245" spans="1:16" ht="16.5" thickBot="1" x14ac:dyDescent="0.3">
      <c r="A245" s="343" t="s">
        <v>141</v>
      </c>
      <c r="B245" s="344"/>
      <c r="C245" s="344"/>
      <c r="D245" s="344"/>
      <c r="E245" s="344"/>
      <c r="F245" s="344"/>
      <c r="G245" s="344"/>
      <c r="H245" s="344"/>
      <c r="I245" s="344"/>
      <c r="J245" s="344"/>
      <c r="K245" s="344"/>
      <c r="L245" s="344"/>
      <c r="M245" s="344"/>
      <c r="N245" s="344"/>
      <c r="O245" s="345"/>
      <c r="P245" s="46"/>
    </row>
    <row r="246" spans="1:16" x14ac:dyDescent="0.25">
      <c r="A246" s="183"/>
      <c r="B246" s="181"/>
      <c r="C246" s="184"/>
      <c r="D246" s="184"/>
      <c r="E246" s="185"/>
      <c r="F246" s="185"/>
      <c r="G246" s="185"/>
      <c r="H246" s="184"/>
      <c r="I246" s="186"/>
      <c r="J246" s="184"/>
      <c r="K246" s="186"/>
      <c r="L246" s="186"/>
      <c r="M246" s="187"/>
      <c r="N246" s="186"/>
      <c r="O246" s="188"/>
      <c r="P246" s="46"/>
    </row>
    <row r="247" spans="1:16" x14ac:dyDescent="0.25">
      <c r="A247" s="183"/>
      <c r="B247" s="181"/>
      <c r="C247" s="184"/>
      <c r="D247" s="184"/>
      <c r="E247" s="185"/>
      <c r="F247" s="185"/>
      <c r="G247" s="185"/>
      <c r="H247" s="184"/>
      <c r="I247" s="186"/>
      <c r="J247" s="184"/>
      <c r="K247" s="186"/>
      <c r="L247" s="186"/>
      <c r="M247" s="187"/>
      <c r="N247" s="186"/>
      <c r="O247" s="188"/>
      <c r="P247" s="46"/>
    </row>
    <row r="248" spans="1:16" ht="15.75" x14ac:dyDescent="0.25">
      <c r="A248" s="230" t="str">
        <f>General!$A$4</f>
        <v>Spreadsheets for Environmental Footprint Analysis (SEFA) Version 3.0, November 2019</v>
      </c>
      <c r="B248" s="213"/>
      <c r="C248" s="213"/>
      <c r="D248" s="213"/>
      <c r="E248" s="213"/>
      <c r="F248" s="213"/>
      <c r="G248" s="213"/>
      <c r="H248" s="213"/>
      <c r="I248" s="213"/>
      <c r="J248" s="213"/>
      <c r="K248" s="213"/>
      <c r="L248" s="213"/>
      <c r="M248" s="213"/>
      <c r="N248" s="2"/>
      <c r="O248" s="47" t="e">
        <f ca="1">General!$A$3</f>
        <v>#REF!</v>
      </c>
      <c r="P248" s="46"/>
    </row>
    <row r="249" spans="1:16" x14ac:dyDescent="0.25">
      <c r="A249" s="213"/>
      <c r="B249" s="213"/>
      <c r="C249" s="213"/>
      <c r="D249" s="213"/>
      <c r="E249" s="213"/>
      <c r="F249" s="213"/>
      <c r="G249" s="213"/>
      <c r="H249" s="213"/>
      <c r="I249" s="213"/>
      <c r="J249" s="213"/>
      <c r="K249" s="213"/>
      <c r="L249" s="213"/>
      <c r="M249" s="213"/>
      <c r="N249" s="2"/>
      <c r="O249" s="47" t="e">
        <f ca="1">General!$A$6</f>
        <v>#REF!</v>
      </c>
      <c r="P249" s="46"/>
    </row>
    <row r="250" spans="1:16" x14ac:dyDescent="0.25">
      <c r="A250" s="213"/>
      <c r="B250" s="213"/>
      <c r="C250" s="213"/>
      <c r="D250" s="213"/>
      <c r="E250" s="213"/>
      <c r="F250" s="213"/>
      <c r="G250" s="213"/>
      <c r="H250" s="213"/>
      <c r="I250" s="213"/>
      <c r="J250" s="213"/>
      <c r="K250" s="213"/>
      <c r="L250" s="213"/>
      <c r="M250" s="213"/>
      <c r="N250" s="2"/>
      <c r="O250" s="47" t="e">
        <f ca="1">General!$C$18</f>
        <v>#REF!</v>
      </c>
      <c r="P250" s="46"/>
    </row>
    <row r="251" spans="1:16" ht="18.75" x14ac:dyDescent="0.3">
      <c r="A251" s="354" t="e">
        <f ca="1">CONCATENATE(O3," - Off-Site Footprint (Scope 3b)")</f>
        <v>#REF!</v>
      </c>
      <c r="B251" s="354"/>
      <c r="C251" s="354"/>
      <c r="D251" s="354"/>
      <c r="E251" s="354"/>
      <c r="F251" s="354"/>
      <c r="G251" s="354"/>
      <c r="H251" s="354"/>
      <c r="I251" s="354"/>
      <c r="J251" s="354"/>
      <c r="K251" s="354"/>
      <c r="L251" s="354"/>
      <c r="M251" s="354"/>
      <c r="N251" s="354"/>
      <c r="O251" s="354"/>
      <c r="P251" s="46"/>
    </row>
    <row r="252" spans="1:16" ht="15.75" thickBot="1" x14ac:dyDescent="0.3">
      <c r="A252" s="46"/>
      <c r="B252" s="46"/>
      <c r="C252" s="46"/>
      <c r="D252" s="46"/>
      <c r="E252" s="46"/>
      <c r="F252" s="46"/>
      <c r="G252" s="46"/>
      <c r="H252" s="46"/>
      <c r="I252" s="46"/>
      <c r="J252" s="46"/>
      <c r="K252" s="46"/>
      <c r="L252" s="46"/>
      <c r="M252" s="46"/>
      <c r="N252" s="46"/>
      <c r="O252" s="46"/>
      <c r="P252" s="46"/>
    </row>
    <row r="253" spans="1:16" ht="15.75" thickBot="1" x14ac:dyDescent="0.3">
      <c r="A253" s="349" t="s">
        <v>19</v>
      </c>
      <c r="B253" s="349" t="s">
        <v>0</v>
      </c>
      <c r="C253" s="349" t="s">
        <v>5</v>
      </c>
      <c r="D253" s="349" t="s">
        <v>6</v>
      </c>
      <c r="E253" s="349"/>
      <c r="F253" s="349" t="s">
        <v>7</v>
      </c>
      <c r="G253" s="349"/>
      <c r="H253" s="349" t="s">
        <v>8</v>
      </c>
      <c r="I253" s="349"/>
      <c r="J253" s="349" t="s">
        <v>9</v>
      </c>
      <c r="K253" s="349"/>
      <c r="L253" s="349" t="s">
        <v>10</v>
      </c>
      <c r="M253" s="349"/>
      <c r="N253" s="349" t="s">
        <v>11</v>
      </c>
      <c r="O253" s="349"/>
      <c r="P253" s="46"/>
    </row>
    <row r="254" spans="1:16" ht="15.75" thickBot="1" x14ac:dyDescent="0.3">
      <c r="A254" s="349"/>
      <c r="B254" s="349"/>
      <c r="C254" s="349"/>
      <c r="D254" s="143" t="s">
        <v>12</v>
      </c>
      <c r="E254" s="349" t="s">
        <v>13</v>
      </c>
      <c r="F254" s="143" t="s">
        <v>12</v>
      </c>
      <c r="G254" s="349" t="s">
        <v>119</v>
      </c>
      <c r="H254" s="143" t="s">
        <v>12</v>
      </c>
      <c r="I254" s="349" t="s">
        <v>14</v>
      </c>
      <c r="J254" s="143" t="s">
        <v>12</v>
      </c>
      <c r="K254" s="349" t="s">
        <v>14</v>
      </c>
      <c r="L254" s="143" t="s">
        <v>12</v>
      </c>
      <c r="M254" s="349" t="s">
        <v>14</v>
      </c>
      <c r="N254" s="143" t="s">
        <v>12</v>
      </c>
      <c r="O254" s="349" t="s">
        <v>14</v>
      </c>
      <c r="P254" s="46"/>
    </row>
    <row r="255" spans="1:16" ht="15.75" thickBot="1" x14ac:dyDescent="0.3">
      <c r="A255" s="349"/>
      <c r="B255" s="349"/>
      <c r="C255" s="349"/>
      <c r="D255" s="143" t="s">
        <v>15</v>
      </c>
      <c r="E255" s="349"/>
      <c r="F255" s="143" t="s">
        <v>15</v>
      </c>
      <c r="G255" s="349"/>
      <c r="H255" s="143" t="s">
        <v>15</v>
      </c>
      <c r="I255" s="349"/>
      <c r="J255" s="143" t="s">
        <v>15</v>
      </c>
      <c r="K255" s="349"/>
      <c r="L255" s="143" t="s">
        <v>15</v>
      </c>
      <c r="M255" s="349"/>
      <c r="N255" s="143" t="s">
        <v>15</v>
      </c>
      <c r="O255" s="349"/>
      <c r="P255" s="46"/>
    </row>
    <row r="256" spans="1:16" ht="15.75" thickBot="1" x14ac:dyDescent="0.3">
      <c r="A256" s="86" t="s">
        <v>121</v>
      </c>
      <c r="B256" s="135"/>
      <c r="C256" s="141"/>
      <c r="D256" s="141"/>
      <c r="E256" s="136"/>
      <c r="F256" s="136"/>
      <c r="G256" s="136"/>
      <c r="H256" s="141"/>
      <c r="I256" s="137"/>
      <c r="J256" s="141"/>
      <c r="K256" s="137"/>
      <c r="L256" s="137"/>
      <c r="M256" s="152"/>
      <c r="N256" s="137"/>
      <c r="O256" s="153"/>
      <c r="P256" s="46"/>
    </row>
    <row r="257" spans="1:16" ht="15.75" thickBot="1" x14ac:dyDescent="0.3">
      <c r="A257" s="150" t="str">
        <f ca="1">IFERROR('transfer 3'!Q190,"User-defined Material #1")</f>
        <v>User-defined Material #1</v>
      </c>
      <c r="B257" s="134" t="str">
        <f ca="1">IFERROR('transfer 3'!R190,"TBD")</f>
        <v>TBD</v>
      </c>
      <c r="C257" s="170" t="str">
        <f ca="1">IFERROR('transfer 3'!U190,"")</f>
        <v/>
      </c>
      <c r="D257" s="135" t="str">
        <f ca="1">IFERROR('Transfer 1'!D18,"")</f>
        <v/>
      </c>
      <c r="E257" s="134" t="str">
        <f t="shared" ref="E257:O276" ca="1" si="70">IFERROR(D257*$C257,"")</f>
        <v/>
      </c>
      <c r="F257" s="135" t="str">
        <f ca="1">IFERROR('Transfer 1'!F18,"")</f>
        <v/>
      </c>
      <c r="G257" s="134" t="str">
        <f t="shared" ca="1" si="70"/>
        <v/>
      </c>
      <c r="H257" s="135" t="str">
        <f ca="1">IFERROR('Transfer 1'!H18,"")</f>
        <v/>
      </c>
      <c r="I257" s="134" t="str">
        <f t="shared" ca="1" si="70"/>
        <v/>
      </c>
      <c r="J257" s="135" t="str">
        <f ca="1">IFERROR('Transfer 1'!J18,"")</f>
        <v/>
      </c>
      <c r="K257" s="134" t="str">
        <f t="shared" ca="1" si="70"/>
        <v/>
      </c>
      <c r="L257" s="135" t="str">
        <f ca="1">IFERROR('Transfer 1'!L18,"")</f>
        <v/>
      </c>
      <c r="M257" s="134" t="str">
        <f t="shared" ca="1" si="70"/>
        <v/>
      </c>
      <c r="N257" s="135" t="str">
        <f ca="1">IFERROR('Transfer 1'!N18,"")</f>
        <v/>
      </c>
      <c r="O257" s="134" t="str">
        <f t="shared" ca="1" si="70"/>
        <v/>
      </c>
      <c r="P257" s="46"/>
    </row>
    <row r="258" spans="1:16" ht="15.75" thickBot="1" x14ac:dyDescent="0.3">
      <c r="A258" s="150" t="str">
        <f ca="1">IFERROR('transfer 3'!Q191,"User-defined Material #1")</f>
        <v>User-defined Material #1</v>
      </c>
      <c r="B258" s="134" t="str">
        <f ca="1">IFERROR('transfer 3'!R191,"TBD")</f>
        <v>TBD</v>
      </c>
      <c r="C258" s="170" t="str">
        <f ca="1">IFERROR('transfer 3'!U191,"")</f>
        <v/>
      </c>
      <c r="D258" s="135" t="str">
        <f ca="1">IFERROR('Transfer 1'!D19,"")</f>
        <v/>
      </c>
      <c r="E258" s="134" t="str">
        <f t="shared" ca="1" si="70"/>
        <v/>
      </c>
      <c r="F258" s="135" t="str">
        <f ca="1">IFERROR('Transfer 1'!F19,"")</f>
        <v/>
      </c>
      <c r="G258" s="134" t="str">
        <f t="shared" ca="1" si="70"/>
        <v/>
      </c>
      <c r="H258" s="135" t="str">
        <f ca="1">IFERROR('Transfer 1'!H19,"")</f>
        <v/>
      </c>
      <c r="I258" s="134" t="str">
        <f t="shared" ca="1" si="70"/>
        <v/>
      </c>
      <c r="J258" s="135" t="str">
        <f ca="1">IFERROR('Transfer 1'!J19,"")</f>
        <v/>
      </c>
      <c r="K258" s="134" t="str">
        <f t="shared" ca="1" si="70"/>
        <v/>
      </c>
      <c r="L258" s="135" t="str">
        <f ca="1">IFERROR('Transfer 1'!L19,"")</f>
        <v/>
      </c>
      <c r="M258" s="134" t="str">
        <f t="shared" ca="1" si="70"/>
        <v/>
      </c>
      <c r="N258" s="135" t="str">
        <f ca="1">IFERROR('Transfer 1'!N19,"")</f>
        <v/>
      </c>
      <c r="O258" s="134" t="str">
        <f t="shared" ca="1" si="70"/>
        <v/>
      </c>
      <c r="P258" s="46"/>
    </row>
    <row r="259" spans="1:16" ht="15.75" thickBot="1" x14ac:dyDescent="0.3">
      <c r="A259" s="150" t="str">
        <f ca="1">IFERROR('transfer 3'!Q192,"User-defined Material #1")</f>
        <v>User-defined Material #1</v>
      </c>
      <c r="B259" s="134" t="str">
        <f ca="1">IFERROR('transfer 3'!R192,"TBD")</f>
        <v>TBD</v>
      </c>
      <c r="C259" s="170" t="str">
        <f ca="1">IFERROR('transfer 3'!U192,"")</f>
        <v/>
      </c>
      <c r="D259" s="135" t="str">
        <f ca="1">IFERROR('Transfer 1'!D20,"")</f>
        <v/>
      </c>
      <c r="E259" s="134" t="str">
        <f t="shared" ca="1" si="70"/>
        <v/>
      </c>
      <c r="F259" s="135" t="str">
        <f ca="1">IFERROR('Transfer 1'!F20,"")</f>
        <v/>
      </c>
      <c r="G259" s="134" t="str">
        <f t="shared" ca="1" si="70"/>
        <v/>
      </c>
      <c r="H259" s="135" t="str">
        <f ca="1">IFERROR('Transfer 1'!H20,"")</f>
        <v/>
      </c>
      <c r="I259" s="134" t="str">
        <f t="shared" ca="1" si="70"/>
        <v/>
      </c>
      <c r="J259" s="135" t="str">
        <f ca="1">IFERROR('Transfer 1'!J20,"")</f>
        <v/>
      </c>
      <c r="K259" s="134" t="str">
        <f t="shared" ca="1" si="70"/>
        <v/>
      </c>
      <c r="L259" s="135" t="str">
        <f ca="1">IFERROR('Transfer 1'!L20,"")</f>
        <v/>
      </c>
      <c r="M259" s="134" t="str">
        <f t="shared" ca="1" si="70"/>
        <v/>
      </c>
      <c r="N259" s="135" t="str">
        <f ca="1">IFERROR('Transfer 1'!N20,"")</f>
        <v/>
      </c>
      <c r="O259" s="134" t="str">
        <f t="shared" ca="1" si="70"/>
        <v/>
      </c>
      <c r="P259" s="46"/>
    </row>
    <row r="260" spans="1:16" ht="15.75" thickBot="1" x14ac:dyDescent="0.3">
      <c r="A260" s="150" t="str">
        <f ca="1">IFERROR('transfer 3'!Q193,"User-defined Material #1")</f>
        <v>User-defined Material #1</v>
      </c>
      <c r="B260" s="134" t="str">
        <f ca="1">IFERROR('transfer 3'!R193,"TBD")</f>
        <v>TBD</v>
      </c>
      <c r="C260" s="170" t="str">
        <f ca="1">IFERROR('transfer 3'!U193,"")</f>
        <v/>
      </c>
      <c r="D260" s="135" t="str">
        <f ca="1">IFERROR('Transfer 1'!D21,"")</f>
        <v/>
      </c>
      <c r="E260" s="134" t="str">
        <f t="shared" ca="1" si="70"/>
        <v/>
      </c>
      <c r="F260" s="135" t="str">
        <f ca="1">IFERROR('Transfer 1'!F21,"")</f>
        <v/>
      </c>
      <c r="G260" s="134" t="str">
        <f t="shared" ca="1" si="70"/>
        <v/>
      </c>
      <c r="H260" s="135" t="str">
        <f ca="1">IFERROR('Transfer 1'!H21,"")</f>
        <v/>
      </c>
      <c r="I260" s="134" t="str">
        <f t="shared" ca="1" si="70"/>
        <v/>
      </c>
      <c r="J260" s="135" t="str">
        <f ca="1">IFERROR('Transfer 1'!J21,"")</f>
        <v/>
      </c>
      <c r="K260" s="134" t="str">
        <f t="shared" ca="1" si="70"/>
        <v/>
      </c>
      <c r="L260" s="135" t="str">
        <f ca="1">IFERROR('Transfer 1'!L21,"")</f>
        <v/>
      </c>
      <c r="M260" s="134" t="str">
        <f t="shared" ca="1" si="70"/>
        <v/>
      </c>
      <c r="N260" s="135" t="str">
        <f ca="1">IFERROR('Transfer 1'!N21,"")</f>
        <v/>
      </c>
      <c r="O260" s="134" t="str">
        <f t="shared" ca="1" si="70"/>
        <v/>
      </c>
      <c r="P260" s="46"/>
    </row>
    <row r="261" spans="1:16" ht="15.75" thickBot="1" x14ac:dyDescent="0.3">
      <c r="A261" s="150" t="str">
        <f ca="1">IFERROR('transfer 3'!Q194,"User-defined Material #1")</f>
        <v>User-defined Material #1</v>
      </c>
      <c r="B261" s="134" t="str">
        <f ca="1">IFERROR('transfer 3'!R194,"TBD")</f>
        <v>TBD</v>
      </c>
      <c r="C261" s="170" t="str">
        <f ca="1">IFERROR('transfer 3'!U194,"")</f>
        <v/>
      </c>
      <c r="D261" s="135" t="str">
        <f ca="1">IFERROR('Transfer 1'!D22,"")</f>
        <v/>
      </c>
      <c r="E261" s="134" t="str">
        <f t="shared" ca="1" si="70"/>
        <v/>
      </c>
      <c r="F261" s="135" t="str">
        <f ca="1">IFERROR('Transfer 1'!F22,"")</f>
        <v/>
      </c>
      <c r="G261" s="134" t="str">
        <f t="shared" ca="1" si="70"/>
        <v/>
      </c>
      <c r="H261" s="135" t="str">
        <f ca="1">IFERROR('Transfer 1'!H22,"")</f>
        <v/>
      </c>
      <c r="I261" s="134" t="str">
        <f t="shared" ca="1" si="70"/>
        <v/>
      </c>
      <c r="J261" s="135" t="str">
        <f ca="1">IFERROR('Transfer 1'!J22,"")</f>
        <v/>
      </c>
      <c r="K261" s="134" t="str">
        <f t="shared" ca="1" si="70"/>
        <v/>
      </c>
      <c r="L261" s="135" t="str">
        <f ca="1">IFERROR('Transfer 1'!L22,"")</f>
        <v/>
      </c>
      <c r="M261" s="134" t="str">
        <f t="shared" ca="1" si="70"/>
        <v/>
      </c>
      <c r="N261" s="135" t="str">
        <f ca="1">IFERROR('Transfer 1'!N22,"")</f>
        <v/>
      </c>
      <c r="O261" s="134" t="str">
        <f t="shared" ca="1" si="70"/>
        <v/>
      </c>
      <c r="P261" s="46"/>
    </row>
    <row r="262" spans="1:16" ht="15.75" thickBot="1" x14ac:dyDescent="0.3">
      <c r="A262" s="150" t="str">
        <f ca="1">IFERROR('transfer 3'!Q195,"User-defined Material #1")</f>
        <v>User-defined Material #1</v>
      </c>
      <c r="B262" s="134" t="str">
        <f ca="1">IFERROR('transfer 3'!R195,"TBD")</f>
        <v>TBD</v>
      </c>
      <c r="C262" s="170" t="str">
        <f ca="1">IFERROR('transfer 3'!U195,"")</f>
        <v/>
      </c>
      <c r="D262" s="135" t="str">
        <f ca="1">IFERROR('Transfer 1'!D23,"")</f>
        <v/>
      </c>
      <c r="E262" s="134" t="str">
        <f t="shared" ca="1" si="70"/>
        <v/>
      </c>
      <c r="F262" s="135" t="str">
        <f ca="1">IFERROR('Transfer 1'!F23,"")</f>
        <v/>
      </c>
      <c r="G262" s="134" t="str">
        <f t="shared" ca="1" si="70"/>
        <v/>
      </c>
      <c r="H262" s="135" t="str">
        <f ca="1">IFERROR('Transfer 1'!H23,"")</f>
        <v/>
      </c>
      <c r="I262" s="134" t="str">
        <f t="shared" ca="1" si="70"/>
        <v/>
      </c>
      <c r="J262" s="135" t="str">
        <f ca="1">IFERROR('Transfer 1'!J23,"")</f>
        <v/>
      </c>
      <c r="K262" s="134" t="str">
        <f t="shared" ca="1" si="70"/>
        <v/>
      </c>
      <c r="L262" s="135" t="str">
        <f ca="1">IFERROR('Transfer 1'!L23,"")</f>
        <v/>
      </c>
      <c r="M262" s="134" t="str">
        <f t="shared" ca="1" si="70"/>
        <v/>
      </c>
      <c r="N262" s="135" t="str">
        <f ca="1">IFERROR('Transfer 1'!N23,"")</f>
        <v/>
      </c>
      <c r="O262" s="134" t="str">
        <f t="shared" ca="1" si="70"/>
        <v/>
      </c>
      <c r="P262" s="46"/>
    </row>
    <row r="263" spans="1:16" ht="15.75" thickBot="1" x14ac:dyDescent="0.3">
      <c r="A263" s="150" t="str">
        <f ca="1">IFERROR('transfer 3'!Q196,"User-defined Material #1")</f>
        <v>User-defined Material #1</v>
      </c>
      <c r="B263" s="134" t="str">
        <f ca="1">IFERROR('transfer 3'!R196,"TBD")</f>
        <v>TBD</v>
      </c>
      <c r="C263" s="170" t="str">
        <f ca="1">IFERROR('transfer 3'!U196,"")</f>
        <v/>
      </c>
      <c r="D263" s="135" t="str">
        <f ca="1">IFERROR('Transfer 1'!D24,"")</f>
        <v/>
      </c>
      <c r="E263" s="134" t="str">
        <f t="shared" ca="1" si="70"/>
        <v/>
      </c>
      <c r="F263" s="135" t="str">
        <f ca="1">IFERROR('Transfer 1'!F24,"")</f>
        <v/>
      </c>
      <c r="G263" s="134" t="str">
        <f t="shared" ca="1" si="70"/>
        <v/>
      </c>
      <c r="H263" s="135" t="str">
        <f ca="1">IFERROR('Transfer 1'!H24,"")</f>
        <v/>
      </c>
      <c r="I263" s="134" t="str">
        <f t="shared" ca="1" si="70"/>
        <v/>
      </c>
      <c r="J263" s="135" t="str">
        <f ca="1">IFERROR('Transfer 1'!J24,"")</f>
        <v/>
      </c>
      <c r="K263" s="134" t="str">
        <f t="shared" ca="1" si="70"/>
        <v/>
      </c>
      <c r="L263" s="135" t="str">
        <f ca="1">IFERROR('Transfer 1'!L24,"")</f>
        <v/>
      </c>
      <c r="M263" s="134" t="str">
        <f t="shared" ca="1" si="70"/>
        <v/>
      </c>
      <c r="N263" s="135" t="str">
        <f ca="1">IFERROR('Transfer 1'!N24,"")</f>
        <v/>
      </c>
      <c r="O263" s="134" t="str">
        <f t="shared" ca="1" si="70"/>
        <v/>
      </c>
      <c r="P263" s="46"/>
    </row>
    <row r="264" spans="1:16" ht="15.75" thickBot="1" x14ac:dyDescent="0.3">
      <c r="A264" s="150" t="str">
        <f ca="1">IFERROR('transfer 3'!Q197,"User-defined Material #1")</f>
        <v>User-defined Material #1</v>
      </c>
      <c r="B264" s="134" t="str">
        <f ca="1">IFERROR('transfer 3'!R197,"TBD")</f>
        <v>TBD</v>
      </c>
      <c r="C264" s="170" t="str">
        <f ca="1">IFERROR('transfer 3'!U197,"")</f>
        <v/>
      </c>
      <c r="D264" s="135" t="str">
        <f ca="1">IFERROR('Transfer 1'!D25,"")</f>
        <v/>
      </c>
      <c r="E264" s="134" t="str">
        <f t="shared" ca="1" si="70"/>
        <v/>
      </c>
      <c r="F264" s="135" t="str">
        <f ca="1">IFERROR('Transfer 1'!F25,"")</f>
        <v/>
      </c>
      <c r="G264" s="134" t="str">
        <f t="shared" ca="1" si="70"/>
        <v/>
      </c>
      <c r="H264" s="135" t="str">
        <f ca="1">IFERROR('Transfer 1'!H25,"")</f>
        <v/>
      </c>
      <c r="I264" s="134" t="str">
        <f t="shared" ca="1" si="70"/>
        <v/>
      </c>
      <c r="J264" s="135" t="str">
        <f ca="1">IFERROR('Transfer 1'!J25,"")</f>
        <v/>
      </c>
      <c r="K264" s="134" t="str">
        <f t="shared" ca="1" si="70"/>
        <v/>
      </c>
      <c r="L264" s="135" t="str">
        <f ca="1">IFERROR('Transfer 1'!L25,"")</f>
        <v/>
      </c>
      <c r="M264" s="134" t="str">
        <f t="shared" ca="1" si="70"/>
        <v/>
      </c>
      <c r="N264" s="135" t="str">
        <f ca="1">IFERROR('Transfer 1'!N25,"")</f>
        <v/>
      </c>
      <c r="O264" s="134" t="str">
        <f t="shared" ca="1" si="70"/>
        <v/>
      </c>
      <c r="P264" s="46"/>
    </row>
    <row r="265" spans="1:16" ht="15.75" thickBot="1" x14ac:dyDescent="0.3">
      <c r="A265" s="150" t="str">
        <f ca="1">IFERROR('transfer 3'!Q198,"User-defined Material #1")</f>
        <v>User-defined Material #1</v>
      </c>
      <c r="B265" s="134" t="str">
        <f ca="1">IFERROR('transfer 3'!R198,"TBD")</f>
        <v>TBD</v>
      </c>
      <c r="C265" s="170" t="str">
        <f ca="1">IFERROR('transfer 3'!U198,"")</f>
        <v/>
      </c>
      <c r="D265" s="135" t="str">
        <f ca="1">IFERROR('Transfer 1'!D26,"")</f>
        <v/>
      </c>
      <c r="E265" s="134" t="str">
        <f t="shared" ca="1" si="70"/>
        <v/>
      </c>
      <c r="F265" s="135" t="str">
        <f ca="1">IFERROR('Transfer 1'!F26,"")</f>
        <v/>
      </c>
      <c r="G265" s="134" t="str">
        <f t="shared" ca="1" si="70"/>
        <v/>
      </c>
      <c r="H265" s="135" t="str">
        <f ca="1">IFERROR('Transfer 1'!H26,"")</f>
        <v/>
      </c>
      <c r="I265" s="134" t="str">
        <f t="shared" ca="1" si="70"/>
        <v/>
      </c>
      <c r="J265" s="135" t="str">
        <f ca="1">IFERROR('Transfer 1'!J26,"")</f>
        <v/>
      </c>
      <c r="K265" s="134" t="str">
        <f t="shared" ca="1" si="70"/>
        <v/>
      </c>
      <c r="L265" s="135" t="str">
        <f ca="1">IFERROR('Transfer 1'!L26,"")</f>
        <v/>
      </c>
      <c r="M265" s="134" t="str">
        <f t="shared" ca="1" si="70"/>
        <v/>
      </c>
      <c r="N265" s="135" t="str">
        <f ca="1">IFERROR('Transfer 1'!N26,"")</f>
        <v/>
      </c>
      <c r="O265" s="134" t="str">
        <f t="shared" ca="1" si="70"/>
        <v/>
      </c>
      <c r="P265" s="46"/>
    </row>
    <row r="266" spans="1:16" ht="15.75" thickBot="1" x14ac:dyDescent="0.3">
      <c r="A266" s="150" t="str">
        <f ca="1">IFERROR('transfer 3'!Q199,"User-defined Material #1")</f>
        <v>User-defined Material #1</v>
      </c>
      <c r="B266" s="134" t="str">
        <f ca="1">IFERROR('transfer 3'!R199,"TBD")</f>
        <v>TBD</v>
      </c>
      <c r="C266" s="170" t="str">
        <f ca="1">IFERROR('transfer 3'!U199,"")</f>
        <v/>
      </c>
      <c r="D266" s="135" t="str">
        <f ca="1">IFERROR('Transfer 1'!D27,"")</f>
        <v/>
      </c>
      <c r="E266" s="134" t="str">
        <f t="shared" ca="1" si="70"/>
        <v/>
      </c>
      <c r="F266" s="135" t="str">
        <f ca="1">IFERROR('Transfer 1'!F27,"")</f>
        <v/>
      </c>
      <c r="G266" s="134" t="str">
        <f t="shared" ca="1" si="70"/>
        <v/>
      </c>
      <c r="H266" s="135" t="str">
        <f ca="1">IFERROR('Transfer 1'!H27,"")</f>
        <v/>
      </c>
      <c r="I266" s="134" t="str">
        <f t="shared" ca="1" si="70"/>
        <v/>
      </c>
      <c r="J266" s="135" t="str">
        <f ca="1">IFERROR('Transfer 1'!J27,"")</f>
        <v/>
      </c>
      <c r="K266" s="134" t="str">
        <f t="shared" ca="1" si="70"/>
        <v/>
      </c>
      <c r="L266" s="135" t="str">
        <f ca="1">IFERROR('Transfer 1'!L27,"")</f>
        <v/>
      </c>
      <c r="M266" s="134" t="str">
        <f t="shared" ca="1" si="70"/>
        <v/>
      </c>
      <c r="N266" s="135" t="str">
        <f ca="1">IFERROR('Transfer 1'!N27,"")</f>
        <v/>
      </c>
      <c r="O266" s="134" t="str">
        <f t="shared" ca="1" si="70"/>
        <v/>
      </c>
      <c r="P266" s="46"/>
    </row>
    <row r="267" spans="1:16" ht="15.75" thickBot="1" x14ac:dyDescent="0.3">
      <c r="A267" s="150" t="str">
        <f ca="1">IFERROR('transfer 3'!Q200,"User-defined Material #1")</f>
        <v>User-defined Material #1</v>
      </c>
      <c r="B267" s="134" t="str">
        <f ca="1">IFERROR('transfer 3'!R200,"TBD")</f>
        <v>TBD</v>
      </c>
      <c r="C267" s="170" t="str">
        <f ca="1">IFERROR('transfer 3'!U200,"")</f>
        <v/>
      </c>
      <c r="D267" s="135" t="str">
        <f ca="1">IFERROR('Transfer 1'!D28,"")</f>
        <v/>
      </c>
      <c r="E267" s="134" t="str">
        <f t="shared" ca="1" si="70"/>
        <v/>
      </c>
      <c r="F267" s="135" t="str">
        <f ca="1">IFERROR('Transfer 1'!F28,"")</f>
        <v/>
      </c>
      <c r="G267" s="134" t="str">
        <f t="shared" ca="1" si="70"/>
        <v/>
      </c>
      <c r="H267" s="135" t="str">
        <f ca="1">IFERROR('Transfer 1'!H28,"")</f>
        <v/>
      </c>
      <c r="I267" s="134" t="str">
        <f t="shared" ca="1" si="70"/>
        <v/>
      </c>
      <c r="J267" s="135" t="str">
        <f ca="1">IFERROR('Transfer 1'!J28,"")</f>
        <v/>
      </c>
      <c r="K267" s="134" t="str">
        <f t="shared" ca="1" si="70"/>
        <v/>
      </c>
      <c r="L267" s="135" t="str">
        <f ca="1">IFERROR('Transfer 1'!L28,"")</f>
        <v/>
      </c>
      <c r="M267" s="134" t="str">
        <f t="shared" ca="1" si="70"/>
        <v/>
      </c>
      <c r="N267" s="135" t="str">
        <f ca="1">IFERROR('Transfer 1'!N28,"")</f>
        <v/>
      </c>
      <c r="O267" s="134" t="str">
        <f t="shared" ca="1" si="70"/>
        <v/>
      </c>
      <c r="P267" s="46"/>
    </row>
    <row r="268" spans="1:16" ht="15.75" thickBot="1" x14ac:dyDescent="0.3">
      <c r="A268" s="150" t="str">
        <f ca="1">IFERROR('transfer 3'!Q201,"User-defined Material #1")</f>
        <v>User-defined Material #1</v>
      </c>
      <c r="B268" s="134" t="str">
        <f ca="1">IFERROR('transfer 3'!R201,"TBD")</f>
        <v>TBD</v>
      </c>
      <c r="C268" s="170" t="str">
        <f ca="1">IFERROR('transfer 3'!U201,"")</f>
        <v/>
      </c>
      <c r="D268" s="135" t="str">
        <f ca="1">IFERROR('Transfer 1'!D29,"")</f>
        <v/>
      </c>
      <c r="E268" s="134" t="str">
        <f t="shared" ca="1" si="70"/>
        <v/>
      </c>
      <c r="F268" s="135" t="str">
        <f ca="1">IFERROR('Transfer 1'!F29,"")</f>
        <v/>
      </c>
      <c r="G268" s="134" t="str">
        <f t="shared" ca="1" si="70"/>
        <v/>
      </c>
      <c r="H268" s="135" t="str">
        <f ca="1">IFERROR('Transfer 1'!H29,"")</f>
        <v/>
      </c>
      <c r="I268" s="134" t="str">
        <f t="shared" ca="1" si="70"/>
        <v/>
      </c>
      <c r="J268" s="135" t="str">
        <f ca="1">IFERROR('Transfer 1'!J29,"")</f>
        <v/>
      </c>
      <c r="K268" s="134" t="str">
        <f t="shared" ca="1" si="70"/>
        <v/>
      </c>
      <c r="L268" s="135" t="str">
        <f ca="1">IFERROR('Transfer 1'!L29,"")</f>
        <v/>
      </c>
      <c r="M268" s="134" t="str">
        <f t="shared" ca="1" si="70"/>
        <v/>
      </c>
      <c r="N268" s="135" t="str">
        <f ca="1">IFERROR('Transfer 1'!N29,"")</f>
        <v/>
      </c>
      <c r="O268" s="134" t="str">
        <f t="shared" ca="1" si="70"/>
        <v/>
      </c>
      <c r="P268" s="46"/>
    </row>
    <row r="269" spans="1:16" ht="15.75" thickBot="1" x14ac:dyDescent="0.3">
      <c r="A269" s="150" t="str">
        <f ca="1">IFERROR('transfer 3'!Q202,"User-defined Material #1")</f>
        <v>User-defined Material #1</v>
      </c>
      <c r="B269" s="134" t="str">
        <f ca="1">IFERROR('transfer 3'!R202,"TBD")</f>
        <v>TBD</v>
      </c>
      <c r="C269" s="170" t="str">
        <f ca="1">IFERROR('transfer 3'!U202,"")</f>
        <v/>
      </c>
      <c r="D269" s="135" t="str">
        <f ca="1">IFERROR('Transfer 1'!D30,"")</f>
        <v/>
      </c>
      <c r="E269" s="134" t="str">
        <f t="shared" ca="1" si="70"/>
        <v/>
      </c>
      <c r="F269" s="135" t="str">
        <f ca="1">IFERROR('Transfer 1'!F30,"")</f>
        <v/>
      </c>
      <c r="G269" s="134" t="str">
        <f t="shared" ca="1" si="70"/>
        <v/>
      </c>
      <c r="H269" s="135" t="str">
        <f ca="1">IFERROR('Transfer 1'!H30,"")</f>
        <v/>
      </c>
      <c r="I269" s="134" t="str">
        <f t="shared" ca="1" si="70"/>
        <v/>
      </c>
      <c r="J269" s="135" t="str">
        <f ca="1">IFERROR('Transfer 1'!J30,"")</f>
        <v/>
      </c>
      <c r="K269" s="134" t="str">
        <f t="shared" ca="1" si="70"/>
        <v/>
      </c>
      <c r="L269" s="135" t="str">
        <f ca="1">IFERROR('Transfer 1'!L30,"")</f>
        <v/>
      </c>
      <c r="M269" s="134" t="str">
        <f t="shared" ca="1" si="70"/>
        <v/>
      </c>
      <c r="N269" s="135" t="str">
        <f ca="1">IFERROR('Transfer 1'!N30,"")</f>
        <v/>
      </c>
      <c r="O269" s="134" t="str">
        <f t="shared" ca="1" si="70"/>
        <v/>
      </c>
      <c r="P269" s="46"/>
    </row>
    <row r="270" spans="1:16" ht="15.75" thickBot="1" x14ac:dyDescent="0.3">
      <c r="A270" s="150" t="str">
        <f ca="1">IFERROR('transfer 3'!Q203,"User-defined Material #1")</f>
        <v>User-defined Material #1</v>
      </c>
      <c r="B270" s="134" t="str">
        <f ca="1">IFERROR('transfer 3'!R203,"TBD")</f>
        <v>TBD</v>
      </c>
      <c r="C270" s="170" t="str">
        <f ca="1">IFERROR('transfer 3'!U203,"")</f>
        <v/>
      </c>
      <c r="D270" s="135" t="str">
        <f ca="1">IFERROR('Transfer 1'!D31,"")</f>
        <v/>
      </c>
      <c r="E270" s="134" t="str">
        <f t="shared" ca="1" si="70"/>
        <v/>
      </c>
      <c r="F270" s="135" t="str">
        <f ca="1">IFERROR('Transfer 1'!F31,"")</f>
        <v/>
      </c>
      <c r="G270" s="134" t="str">
        <f t="shared" ca="1" si="70"/>
        <v/>
      </c>
      <c r="H270" s="135" t="str">
        <f ca="1">IFERROR('Transfer 1'!H31,"")</f>
        <v/>
      </c>
      <c r="I270" s="134" t="str">
        <f t="shared" ca="1" si="70"/>
        <v/>
      </c>
      <c r="J270" s="135" t="str">
        <f ca="1">IFERROR('Transfer 1'!J31,"")</f>
        <v/>
      </c>
      <c r="K270" s="134" t="str">
        <f t="shared" ca="1" si="70"/>
        <v/>
      </c>
      <c r="L270" s="135" t="str">
        <f ca="1">IFERROR('Transfer 1'!L31,"")</f>
        <v/>
      </c>
      <c r="M270" s="134" t="str">
        <f t="shared" ca="1" si="70"/>
        <v/>
      </c>
      <c r="N270" s="135" t="str">
        <f ca="1">IFERROR('Transfer 1'!N31,"")</f>
        <v/>
      </c>
      <c r="O270" s="134" t="str">
        <f t="shared" ca="1" si="70"/>
        <v/>
      </c>
      <c r="P270" s="46"/>
    </row>
    <row r="271" spans="1:16" ht="15.75" thickBot="1" x14ac:dyDescent="0.3">
      <c r="A271" s="150" t="str">
        <f ca="1">IFERROR('transfer 3'!Q204,"User-defined Material #1")</f>
        <v>User-defined Material #1</v>
      </c>
      <c r="B271" s="134" t="str">
        <f ca="1">IFERROR('transfer 3'!R204,"TBD")</f>
        <v>TBD</v>
      </c>
      <c r="C271" s="170" t="str">
        <f ca="1">IFERROR('transfer 3'!U204,"")</f>
        <v/>
      </c>
      <c r="D271" s="135" t="str">
        <f ca="1">IFERROR('Transfer 1'!D32,"")</f>
        <v/>
      </c>
      <c r="E271" s="134" t="str">
        <f t="shared" ca="1" si="70"/>
        <v/>
      </c>
      <c r="F271" s="135" t="str">
        <f ca="1">IFERROR('Transfer 1'!F32,"")</f>
        <v/>
      </c>
      <c r="G271" s="134" t="str">
        <f t="shared" ca="1" si="70"/>
        <v/>
      </c>
      <c r="H271" s="135" t="str">
        <f ca="1">IFERROR('Transfer 1'!H32,"")</f>
        <v/>
      </c>
      <c r="I271" s="134" t="str">
        <f t="shared" ca="1" si="70"/>
        <v/>
      </c>
      <c r="J271" s="135" t="str">
        <f ca="1">IFERROR('Transfer 1'!J32,"")</f>
        <v/>
      </c>
      <c r="K271" s="134" t="str">
        <f t="shared" ca="1" si="70"/>
        <v/>
      </c>
      <c r="L271" s="135" t="str">
        <f ca="1">IFERROR('Transfer 1'!L32,"")</f>
        <v/>
      </c>
      <c r="M271" s="134" t="str">
        <f t="shared" ca="1" si="70"/>
        <v/>
      </c>
      <c r="N271" s="135" t="str">
        <f ca="1">IFERROR('Transfer 1'!N32,"")</f>
        <v/>
      </c>
      <c r="O271" s="134" t="str">
        <f t="shared" ca="1" si="70"/>
        <v/>
      </c>
      <c r="P271" s="46"/>
    </row>
    <row r="272" spans="1:16" ht="15.75" thickBot="1" x14ac:dyDescent="0.3">
      <c r="A272" s="150" t="str">
        <f ca="1">IFERROR('transfer 3'!Q205,"User-defined Material #1")</f>
        <v>User-defined Material #1</v>
      </c>
      <c r="B272" s="134" t="str">
        <f ca="1">IFERROR('transfer 3'!R205,"TBD")</f>
        <v>TBD</v>
      </c>
      <c r="C272" s="170" t="str">
        <f ca="1">IFERROR('transfer 3'!U205,"")</f>
        <v/>
      </c>
      <c r="D272" s="135" t="str">
        <f ca="1">IFERROR('Transfer 1'!D33,"")</f>
        <v/>
      </c>
      <c r="E272" s="134" t="str">
        <f t="shared" ca="1" si="70"/>
        <v/>
      </c>
      <c r="F272" s="135" t="str">
        <f ca="1">IFERROR('Transfer 1'!F33,"")</f>
        <v/>
      </c>
      <c r="G272" s="134" t="str">
        <f t="shared" ca="1" si="70"/>
        <v/>
      </c>
      <c r="H272" s="135" t="str">
        <f ca="1">IFERROR('Transfer 1'!H33,"")</f>
        <v/>
      </c>
      <c r="I272" s="134" t="str">
        <f t="shared" ca="1" si="70"/>
        <v/>
      </c>
      <c r="J272" s="135" t="str">
        <f ca="1">IFERROR('Transfer 1'!J33,"")</f>
        <v/>
      </c>
      <c r="K272" s="134" t="str">
        <f t="shared" ca="1" si="70"/>
        <v/>
      </c>
      <c r="L272" s="135" t="str">
        <f ca="1">IFERROR('Transfer 1'!L33,"")</f>
        <v/>
      </c>
      <c r="M272" s="134" t="str">
        <f t="shared" ca="1" si="70"/>
        <v/>
      </c>
      <c r="N272" s="135" t="str">
        <f ca="1">IFERROR('Transfer 1'!N33,"")</f>
        <v/>
      </c>
      <c r="O272" s="134" t="str">
        <f t="shared" ca="1" si="70"/>
        <v/>
      </c>
      <c r="P272" s="46"/>
    </row>
    <row r="273" spans="1:16" ht="15.75" thickBot="1" x14ac:dyDescent="0.3">
      <c r="A273" s="150" t="str">
        <f ca="1">IFERROR('transfer 3'!Q206,"User-defined Material #1")</f>
        <v>User-defined Material #1</v>
      </c>
      <c r="B273" s="134" t="str">
        <f ca="1">IFERROR('transfer 3'!R206,"TBD")</f>
        <v>TBD</v>
      </c>
      <c r="C273" s="170" t="str">
        <f ca="1">IFERROR('transfer 3'!U206,"")</f>
        <v/>
      </c>
      <c r="D273" s="135" t="str">
        <f ca="1">IFERROR('Transfer 1'!D34,"")</f>
        <v/>
      </c>
      <c r="E273" s="134" t="str">
        <f t="shared" ca="1" si="70"/>
        <v/>
      </c>
      <c r="F273" s="135" t="str">
        <f ca="1">IFERROR('Transfer 1'!F34,"")</f>
        <v/>
      </c>
      <c r="G273" s="134" t="str">
        <f t="shared" ca="1" si="70"/>
        <v/>
      </c>
      <c r="H273" s="135" t="str">
        <f ca="1">IFERROR('Transfer 1'!H34,"")</f>
        <v/>
      </c>
      <c r="I273" s="134" t="str">
        <f t="shared" ca="1" si="70"/>
        <v/>
      </c>
      <c r="J273" s="135" t="str">
        <f ca="1">IFERROR('Transfer 1'!J34,"")</f>
        <v/>
      </c>
      <c r="K273" s="134" t="str">
        <f t="shared" ca="1" si="70"/>
        <v/>
      </c>
      <c r="L273" s="135" t="str">
        <f ca="1">IFERROR('Transfer 1'!L34,"")</f>
        <v/>
      </c>
      <c r="M273" s="134" t="str">
        <f t="shared" ca="1" si="70"/>
        <v/>
      </c>
      <c r="N273" s="135" t="str">
        <f ca="1">IFERROR('Transfer 1'!N34,"")</f>
        <v/>
      </c>
      <c r="O273" s="134" t="str">
        <f t="shared" ca="1" si="70"/>
        <v/>
      </c>
      <c r="P273" s="46"/>
    </row>
    <row r="274" spans="1:16" ht="15.75" thickBot="1" x14ac:dyDescent="0.3">
      <c r="A274" s="150" t="str">
        <f ca="1">IFERROR('transfer 3'!Q207,"User-defined Material #1")</f>
        <v>User-defined Material #1</v>
      </c>
      <c r="B274" s="134" t="str">
        <f ca="1">IFERROR('transfer 3'!R207,"TBD")</f>
        <v>TBD</v>
      </c>
      <c r="C274" s="170" t="str">
        <f ca="1">IFERROR('transfer 3'!U207,"")</f>
        <v/>
      </c>
      <c r="D274" s="135" t="str">
        <f ca="1">IFERROR('Transfer 1'!D35,"")</f>
        <v/>
      </c>
      <c r="E274" s="134" t="str">
        <f t="shared" ca="1" si="70"/>
        <v/>
      </c>
      <c r="F274" s="135" t="str">
        <f ca="1">IFERROR('Transfer 1'!F35,"")</f>
        <v/>
      </c>
      <c r="G274" s="134" t="str">
        <f t="shared" ca="1" si="70"/>
        <v/>
      </c>
      <c r="H274" s="135" t="str">
        <f ca="1">IFERROR('Transfer 1'!H35,"")</f>
        <v/>
      </c>
      <c r="I274" s="134" t="str">
        <f t="shared" ca="1" si="70"/>
        <v/>
      </c>
      <c r="J274" s="135" t="str">
        <f ca="1">IFERROR('Transfer 1'!J35,"")</f>
        <v/>
      </c>
      <c r="K274" s="134" t="str">
        <f t="shared" ca="1" si="70"/>
        <v/>
      </c>
      <c r="L274" s="135" t="str">
        <f ca="1">IFERROR('Transfer 1'!L35,"")</f>
        <v/>
      </c>
      <c r="M274" s="134" t="str">
        <f t="shared" ca="1" si="70"/>
        <v/>
      </c>
      <c r="N274" s="135" t="str">
        <f ca="1">IFERROR('Transfer 1'!N35,"")</f>
        <v/>
      </c>
      <c r="O274" s="134" t="str">
        <f t="shared" ca="1" si="70"/>
        <v/>
      </c>
      <c r="P274" s="46"/>
    </row>
    <row r="275" spans="1:16" ht="15.75" thickBot="1" x14ac:dyDescent="0.3">
      <c r="A275" s="150" t="str">
        <f ca="1">IFERROR('transfer 3'!Q208,"User-defined Material #1")</f>
        <v>User-defined Material #1</v>
      </c>
      <c r="B275" s="134" t="str">
        <f ca="1">IFERROR('transfer 3'!R208,"TBD")</f>
        <v>TBD</v>
      </c>
      <c r="C275" s="170" t="str">
        <f ca="1">IFERROR('transfer 3'!U208,"")</f>
        <v/>
      </c>
      <c r="D275" s="135" t="str">
        <f ca="1">IFERROR('Transfer 1'!D36,"")</f>
        <v/>
      </c>
      <c r="E275" s="134" t="str">
        <f t="shared" ca="1" si="70"/>
        <v/>
      </c>
      <c r="F275" s="135" t="str">
        <f ca="1">IFERROR('Transfer 1'!F36,"")</f>
        <v/>
      </c>
      <c r="G275" s="134" t="str">
        <f t="shared" ca="1" si="70"/>
        <v/>
      </c>
      <c r="H275" s="135" t="str">
        <f ca="1">IFERROR('Transfer 1'!H36,"")</f>
        <v/>
      </c>
      <c r="I275" s="134" t="str">
        <f t="shared" ca="1" si="70"/>
        <v/>
      </c>
      <c r="J275" s="135" t="str">
        <f ca="1">IFERROR('Transfer 1'!J36,"")</f>
        <v/>
      </c>
      <c r="K275" s="134" t="str">
        <f t="shared" ca="1" si="70"/>
        <v/>
      </c>
      <c r="L275" s="135" t="str">
        <f ca="1">IFERROR('Transfer 1'!L36,"")</f>
        <v/>
      </c>
      <c r="M275" s="134" t="str">
        <f t="shared" ca="1" si="70"/>
        <v/>
      </c>
      <c r="N275" s="135" t="str">
        <f ca="1">IFERROR('Transfer 1'!N36,"")</f>
        <v/>
      </c>
      <c r="O275" s="134" t="str">
        <f t="shared" ca="1" si="70"/>
        <v/>
      </c>
      <c r="P275" s="46"/>
    </row>
    <row r="276" spans="1:16" ht="15" customHeight="1" thickBot="1" x14ac:dyDescent="0.3">
      <c r="A276" s="150" t="str">
        <f ca="1">IFERROR('transfer 3'!Q209,"User-defined Material #1")</f>
        <v>User-defined Material #1</v>
      </c>
      <c r="B276" s="134" t="str">
        <f ca="1">IFERROR('transfer 3'!R209,"TBD")</f>
        <v>TBD</v>
      </c>
      <c r="C276" s="170" t="str">
        <f ca="1">IFERROR('transfer 3'!U209,"")</f>
        <v/>
      </c>
      <c r="D276" s="135" t="str">
        <f ca="1">IFERROR('Transfer 1'!D37,"")</f>
        <v/>
      </c>
      <c r="E276" s="134" t="str">
        <f ca="1">IFERROR(D276*$C276,"")</f>
        <v/>
      </c>
      <c r="F276" s="135" t="str">
        <f ca="1">IFERROR('Transfer 1'!F37,"")</f>
        <v/>
      </c>
      <c r="G276" s="134" t="str">
        <f t="shared" ca="1" si="70"/>
        <v/>
      </c>
      <c r="H276" s="135" t="str">
        <f ca="1">IFERROR('Transfer 1'!H37,"")</f>
        <v/>
      </c>
      <c r="I276" s="134" t="str">
        <f t="shared" ca="1" si="70"/>
        <v/>
      </c>
      <c r="J276" s="135" t="str">
        <f ca="1">IFERROR('Transfer 1'!J37,"")</f>
        <v/>
      </c>
      <c r="K276" s="134" t="str">
        <f t="shared" ca="1" si="70"/>
        <v/>
      </c>
      <c r="L276" s="135" t="str">
        <f ca="1">IFERROR('Transfer 1'!L37,"")</f>
        <v/>
      </c>
      <c r="M276" s="134" t="str">
        <f t="shared" ca="1" si="70"/>
        <v/>
      </c>
      <c r="N276" s="135" t="str">
        <f ca="1">IFERROR('Transfer 1'!N37,"")</f>
        <v/>
      </c>
      <c r="O276" s="134" t="str">
        <f t="shared" ca="1" si="70"/>
        <v/>
      </c>
      <c r="P276" s="46"/>
    </row>
    <row r="277" spans="1:16" ht="16.5" thickBot="1" x14ac:dyDescent="0.3">
      <c r="A277" s="343" t="s">
        <v>141</v>
      </c>
      <c r="B277" s="344"/>
      <c r="C277" s="344"/>
      <c r="D277" s="344"/>
      <c r="E277" s="344"/>
      <c r="F277" s="344"/>
      <c r="G277" s="344"/>
      <c r="H277" s="344"/>
      <c r="I277" s="344"/>
      <c r="J277" s="344"/>
      <c r="K277" s="344"/>
      <c r="L277" s="344"/>
      <c r="M277" s="344"/>
      <c r="N277" s="344"/>
      <c r="O277" s="345"/>
      <c r="P277" s="46"/>
    </row>
    <row r="278" spans="1:16" ht="15.75" thickBot="1" x14ac:dyDescent="0.3">
      <c r="A278" s="86" t="s">
        <v>122</v>
      </c>
      <c r="B278" s="87"/>
      <c r="C278" s="87"/>
      <c r="D278" s="87"/>
      <c r="E278" s="87"/>
      <c r="F278" s="87"/>
      <c r="G278" s="87"/>
      <c r="H278" s="87"/>
      <c r="I278" s="87"/>
      <c r="J278" s="87"/>
      <c r="K278" s="87"/>
      <c r="L278" s="87"/>
      <c r="M278" s="87"/>
      <c r="N278" s="87"/>
      <c r="O278" s="87"/>
      <c r="P278" s="46"/>
    </row>
    <row r="279" spans="1:16" ht="15.75" thickBot="1" x14ac:dyDescent="0.3">
      <c r="A279" s="87" t="str">
        <f ca="1">IFERROR('transfer 3'!Q215, "User-defined Recycled/Reused On-Site #1")</f>
        <v>User-defined Recycled/Reused On-Site #1</v>
      </c>
      <c r="B279" s="135" t="str">
        <f ca="1">IFERROR('transfer 3'!R215,"TBD")</f>
        <v>TBD</v>
      </c>
      <c r="C279" s="170" t="str">
        <f ca="1">IFERROR('transfer 3'!U215,"")</f>
        <v/>
      </c>
      <c r="D279" s="135" t="str">
        <f ca="1">IFERROR('Transfer 1'!D51,"")</f>
        <v/>
      </c>
      <c r="E279" s="135" t="str">
        <f ca="1">IFERROR(D279*$C279,"")</f>
        <v/>
      </c>
      <c r="F279" s="135" t="str">
        <f ca="1">IFERROR('Transfer 1'!F51,"")</f>
        <v/>
      </c>
      <c r="G279" s="135" t="str">
        <f ca="1">IFERROR(F279*$C279,"")</f>
        <v/>
      </c>
      <c r="H279" s="135" t="str">
        <f ca="1">IFERROR('Transfer 1'!H51,"")</f>
        <v/>
      </c>
      <c r="I279" s="135" t="str">
        <f ca="1">IFERROR(H279*$C279,"")</f>
        <v/>
      </c>
      <c r="J279" s="135" t="str">
        <f ca="1">IFERROR('Transfer 1'!J51,"")</f>
        <v/>
      </c>
      <c r="K279" s="135" t="str">
        <f ca="1">IFERROR(J279*$C279,"")</f>
        <v/>
      </c>
      <c r="L279" s="135" t="str">
        <f ca="1">IFERROR('Transfer 1'!L51,"")</f>
        <v/>
      </c>
      <c r="M279" s="135" t="str">
        <f ca="1">IFERROR(L279*$C279,"")</f>
        <v/>
      </c>
      <c r="N279" s="135" t="str">
        <f ca="1">IFERROR('Transfer 1'!N51,"")</f>
        <v/>
      </c>
      <c r="O279" s="135" t="str">
        <f ca="1">IFERROR(N279*$C279,"")</f>
        <v/>
      </c>
      <c r="P279" s="46"/>
    </row>
    <row r="280" spans="1:16" ht="15.75" thickBot="1" x14ac:dyDescent="0.3">
      <c r="A280" s="87" t="str">
        <f ca="1">IFERROR('transfer 3'!Q216, "User-defined Recycled/Reused On-Site #1")</f>
        <v>User-defined Recycled/Reused On-Site #1</v>
      </c>
      <c r="B280" s="135" t="str">
        <f ca="1">IFERROR('transfer 3'!R216,"TBD")</f>
        <v>TBD</v>
      </c>
      <c r="C280" s="170" t="str">
        <f ca="1">IFERROR('transfer 3'!U216,"")</f>
        <v/>
      </c>
      <c r="D280" s="135" t="str">
        <f ca="1">IFERROR('Transfer 1'!D52,"")</f>
        <v/>
      </c>
      <c r="E280" s="135" t="str">
        <f t="shared" ref="E280:E287" ca="1" si="71">IFERROR(D280*$C280,"")</f>
        <v/>
      </c>
      <c r="F280" s="135" t="str">
        <f ca="1">IFERROR('Transfer 1'!F52,"")</f>
        <v/>
      </c>
      <c r="G280" s="135" t="str">
        <f t="shared" ref="G280:G287" ca="1" si="72">IFERROR(F280*$C280,"")</f>
        <v/>
      </c>
      <c r="H280" s="135" t="str">
        <f ca="1">IFERROR('Transfer 1'!H52,"")</f>
        <v/>
      </c>
      <c r="I280" s="135" t="str">
        <f t="shared" ref="I280:I287" ca="1" si="73">IFERROR(H280*$C280,"")</f>
        <v/>
      </c>
      <c r="J280" s="135" t="str">
        <f ca="1">IFERROR('Transfer 1'!J52,"")</f>
        <v/>
      </c>
      <c r="K280" s="135" t="str">
        <f t="shared" ref="K280:K287" ca="1" si="74">IFERROR(J280*$C280,"")</f>
        <v/>
      </c>
      <c r="L280" s="135" t="str">
        <f ca="1">IFERROR('Transfer 1'!L52,"")</f>
        <v/>
      </c>
      <c r="M280" s="135" t="str">
        <f t="shared" ref="M280:M287" ca="1" si="75">IFERROR(L280*$C280,"")</f>
        <v/>
      </c>
      <c r="N280" s="135" t="str">
        <f ca="1">IFERROR('Transfer 1'!N52,"")</f>
        <v/>
      </c>
      <c r="O280" s="135" t="str">
        <f t="shared" ref="O280:O287" ca="1" si="76">IFERROR(N280*$C280,"")</f>
        <v/>
      </c>
      <c r="P280" s="46"/>
    </row>
    <row r="281" spans="1:16" ht="15.75" thickBot="1" x14ac:dyDescent="0.3">
      <c r="A281" s="87" t="str">
        <f ca="1">IFERROR('transfer 3'!Q217, "User-defined Recycled/Reused On-Site #1")</f>
        <v>User-defined Recycled/Reused On-Site #1</v>
      </c>
      <c r="B281" s="135" t="str">
        <f ca="1">IFERROR('transfer 3'!R217,"TBD")</f>
        <v>TBD</v>
      </c>
      <c r="C281" s="170" t="str">
        <f ca="1">IFERROR('transfer 3'!U217,"")</f>
        <v/>
      </c>
      <c r="D281" s="135" t="str">
        <f ca="1">IFERROR('Transfer 1'!D53,"")</f>
        <v/>
      </c>
      <c r="E281" s="135" t="str">
        <f t="shared" ca="1" si="71"/>
        <v/>
      </c>
      <c r="F281" s="135" t="str">
        <f ca="1">IFERROR('Transfer 1'!F53,"")</f>
        <v/>
      </c>
      <c r="G281" s="135" t="str">
        <f t="shared" ca="1" si="72"/>
        <v/>
      </c>
      <c r="H281" s="135" t="str">
        <f ca="1">IFERROR('Transfer 1'!H53,"")</f>
        <v/>
      </c>
      <c r="I281" s="135" t="str">
        <f t="shared" ca="1" si="73"/>
        <v/>
      </c>
      <c r="J281" s="135" t="str">
        <f ca="1">IFERROR('Transfer 1'!J53,"")</f>
        <v/>
      </c>
      <c r="K281" s="135" t="str">
        <f t="shared" ca="1" si="74"/>
        <v/>
      </c>
      <c r="L281" s="135" t="str">
        <f ca="1">IFERROR('Transfer 1'!L53,"")</f>
        <v/>
      </c>
      <c r="M281" s="135" t="str">
        <f t="shared" ca="1" si="75"/>
        <v/>
      </c>
      <c r="N281" s="135" t="str">
        <f ca="1">IFERROR('Transfer 1'!N53,"")</f>
        <v/>
      </c>
      <c r="O281" s="135" t="str">
        <f t="shared" ca="1" si="76"/>
        <v/>
      </c>
      <c r="P281" s="46"/>
    </row>
    <row r="282" spans="1:16" ht="15.75" thickBot="1" x14ac:dyDescent="0.3">
      <c r="A282" s="87" t="str">
        <f ca="1">IFERROR('transfer 3'!Q218, "User-defined Recycled/Reused On-Site #1")</f>
        <v>User-defined Recycled/Reused On-Site #1</v>
      </c>
      <c r="B282" s="135" t="str">
        <f ca="1">IFERROR('transfer 3'!R218,"TBD")</f>
        <v>TBD</v>
      </c>
      <c r="C282" s="170" t="str">
        <f ca="1">IFERROR('transfer 3'!U218,"")</f>
        <v/>
      </c>
      <c r="D282" s="135" t="str">
        <f ca="1">IFERROR('Transfer 1'!D54,"")</f>
        <v/>
      </c>
      <c r="E282" s="135" t="str">
        <f t="shared" ca="1" si="71"/>
        <v/>
      </c>
      <c r="F282" s="135" t="str">
        <f ca="1">IFERROR('Transfer 1'!F54,"")</f>
        <v/>
      </c>
      <c r="G282" s="135" t="str">
        <f t="shared" ca="1" si="72"/>
        <v/>
      </c>
      <c r="H282" s="135" t="str">
        <f ca="1">IFERROR('Transfer 1'!H54,"")</f>
        <v/>
      </c>
      <c r="I282" s="135" t="str">
        <f t="shared" ca="1" si="73"/>
        <v/>
      </c>
      <c r="J282" s="135" t="str">
        <f ca="1">IFERROR('Transfer 1'!J54,"")</f>
        <v/>
      </c>
      <c r="K282" s="135" t="str">
        <f t="shared" ca="1" si="74"/>
        <v/>
      </c>
      <c r="L282" s="135" t="str">
        <f ca="1">IFERROR('Transfer 1'!L54,"")</f>
        <v/>
      </c>
      <c r="M282" s="135" t="str">
        <f t="shared" ca="1" si="75"/>
        <v/>
      </c>
      <c r="N282" s="135" t="str">
        <f ca="1">IFERROR('Transfer 1'!N54,"")</f>
        <v/>
      </c>
      <c r="O282" s="135" t="str">
        <f t="shared" ca="1" si="76"/>
        <v/>
      </c>
      <c r="P282" s="46"/>
    </row>
    <row r="283" spans="1:16" ht="15.75" thickBot="1" x14ac:dyDescent="0.3">
      <c r="A283" s="87" t="str">
        <f ca="1">IFERROR('transfer 3'!Q219, "User-defined Recycled/Reused On-Site #1")</f>
        <v>User-defined Recycled/Reused On-Site #1</v>
      </c>
      <c r="B283" s="135" t="str">
        <f ca="1">IFERROR('transfer 3'!R219,"TBD")</f>
        <v>TBD</v>
      </c>
      <c r="C283" s="170" t="str">
        <f ca="1">IFERROR('transfer 3'!U219,"")</f>
        <v/>
      </c>
      <c r="D283" s="135" t="str">
        <f ca="1">IFERROR('Transfer 1'!D55,"")</f>
        <v/>
      </c>
      <c r="E283" s="135" t="str">
        <f t="shared" ca="1" si="71"/>
        <v/>
      </c>
      <c r="F283" s="135" t="str">
        <f ca="1">IFERROR('Transfer 1'!F55,"")</f>
        <v/>
      </c>
      <c r="G283" s="135" t="str">
        <f t="shared" ca="1" si="72"/>
        <v/>
      </c>
      <c r="H283" s="135" t="str">
        <f ca="1">IFERROR('Transfer 1'!H55,"")</f>
        <v/>
      </c>
      <c r="I283" s="135" t="str">
        <f t="shared" ca="1" si="73"/>
        <v/>
      </c>
      <c r="J283" s="135" t="str">
        <f ca="1">IFERROR('Transfer 1'!J55,"")</f>
        <v/>
      </c>
      <c r="K283" s="135" t="str">
        <f t="shared" ca="1" si="74"/>
        <v/>
      </c>
      <c r="L283" s="135" t="str">
        <f ca="1">IFERROR('Transfer 1'!L55,"")</f>
        <v/>
      </c>
      <c r="M283" s="135" t="str">
        <f t="shared" ca="1" si="75"/>
        <v/>
      </c>
      <c r="N283" s="135" t="str">
        <f ca="1">IFERROR('Transfer 1'!N55,"")</f>
        <v/>
      </c>
      <c r="O283" s="135" t="str">
        <f t="shared" ca="1" si="76"/>
        <v/>
      </c>
      <c r="P283" s="46"/>
    </row>
    <row r="284" spans="1:16" ht="15.75" thickBot="1" x14ac:dyDescent="0.3">
      <c r="A284" s="87" t="str">
        <f ca="1">IFERROR('transfer 3'!Q220, "User-defined Recycled/Reused On-Site #1")</f>
        <v>User-defined Recycled/Reused On-Site #1</v>
      </c>
      <c r="B284" s="135" t="str">
        <f ca="1">IFERROR('transfer 3'!R220,"TBD")</f>
        <v>TBD</v>
      </c>
      <c r="C284" s="170" t="str">
        <f ca="1">IFERROR('transfer 3'!U220,"")</f>
        <v/>
      </c>
      <c r="D284" s="135" t="str">
        <f ca="1">IFERROR('Transfer 1'!D56,"")</f>
        <v/>
      </c>
      <c r="E284" s="135" t="str">
        <f t="shared" ca="1" si="71"/>
        <v/>
      </c>
      <c r="F284" s="135" t="str">
        <f ca="1">IFERROR('Transfer 1'!F56,"")</f>
        <v/>
      </c>
      <c r="G284" s="135" t="str">
        <f t="shared" ca="1" si="72"/>
        <v/>
      </c>
      <c r="H284" s="135" t="str">
        <f ca="1">IFERROR('Transfer 1'!H56,"")</f>
        <v/>
      </c>
      <c r="I284" s="135" t="str">
        <f t="shared" ca="1" si="73"/>
        <v/>
      </c>
      <c r="J284" s="135" t="str">
        <f ca="1">IFERROR('Transfer 1'!J56,"")</f>
        <v/>
      </c>
      <c r="K284" s="135" t="str">
        <f t="shared" ca="1" si="74"/>
        <v/>
      </c>
      <c r="L284" s="135" t="str">
        <f ca="1">IFERROR('Transfer 1'!L56,"")</f>
        <v/>
      </c>
      <c r="M284" s="135" t="str">
        <f t="shared" ca="1" si="75"/>
        <v/>
      </c>
      <c r="N284" s="135" t="str">
        <f ca="1">IFERROR('Transfer 1'!N56,"")</f>
        <v/>
      </c>
      <c r="O284" s="135" t="str">
        <f t="shared" ca="1" si="76"/>
        <v/>
      </c>
      <c r="P284" s="46"/>
    </row>
    <row r="285" spans="1:16" ht="15.75" thickBot="1" x14ac:dyDescent="0.3">
      <c r="A285" s="87" t="str">
        <f ca="1">IFERROR('transfer 3'!Q221, "User-defined Recycled/Reused On-Site #1")</f>
        <v>User-defined Recycled/Reused On-Site #1</v>
      </c>
      <c r="B285" s="135" t="str">
        <f ca="1">IFERROR('transfer 3'!R221,"TBD")</f>
        <v>TBD</v>
      </c>
      <c r="C285" s="170" t="str">
        <f ca="1">IFERROR('transfer 3'!U221,"")</f>
        <v/>
      </c>
      <c r="D285" s="135" t="str">
        <f ca="1">IFERROR('Transfer 1'!D57,"")</f>
        <v/>
      </c>
      <c r="E285" s="135" t="str">
        <f t="shared" ca="1" si="71"/>
        <v/>
      </c>
      <c r="F285" s="135" t="str">
        <f ca="1">IFERROR('Transfer 1'!F57,"")</f>
        <v/>
      </c>
      <c r="G285" s="135" t="str">
        <f t="shared" ca="1" si="72"/>
        <v/>
      </c>
      <c r="H285" s="135" t="str">
        <f ca="1">IFERROR('Transfer 1'!H57,"")</f>
        <v/>
      </c>
      <c r="I285" s="135" t="str">
        <f t="shared" ca="1" si="73"/>
        <v/>
      </c>
      <c r="J285" s="135" t="str">
        <f ca="1">IFERROR('Transfer 1'!J57,"")</f>
        <v/>
      </c>
      <c r="K285" s="135" t="str">
        <f t="shared" ca="1" si="74"/>
        <v/>
      </c>
      <c r="L285" s="135" t="str">
        <f ca="1">IFERROR('Transfer 1'!L57,"")</f>
        <v/>
      </c>
      <c r="M285" s="135" t="str">
        <f t="shared" ca="1" si="75"/>
        <v/>
      </c>
      <c r="N285" s="135" t="str">
        <f ca="1">IFERROR('Transfer 1'!N57,"")</f>
        <v/>
      </c>
      <c r="O285" s="135" t="str">
        <f t="shared" ca="1" si="76"/>
        <v/>
      </c>
      <c r="P285" s="46"/>
    </row>
    <row r="286" spans="1:16" ht="15.75" thickBot="1" x14ac:dyDescent="0.3">
      <c r="A286" s="87" t="str">
        <f ca="1">IFERROR('transfer 3'!Q222, "User-defined Recycled/Reused On-Site #1")</f>
        <v>User-defined Recycled/Reused On-Site #1</v>
      </c>
      <c r="B286" s="135" t="str">
        <f ca="1">IFERROR('transfer 3'!R222,"TBD")</f>
        <v>TBD</v>
      </c>
      <c r="C286" s="170" t="str">
        <f ca="1">IFERROR('transfer 3'!U222,"")</f>
        <v/>
      </c>
      <c r="D286" s="135" t="str">
        <f ca="1">IFERROR('Transfer 1'!D58,"")</f>
        <v/>
      </c>
      <c r="E286" s="135" t="str">
        <f t="shared" ca="1" si="71"/>
        <v/>
      </c>
      <c r="F286" s="135" t="str">
        <f ca="1">IFERROR('Transfer 1'!F58,"")</f>
        <v/>
      </c>
      <c r="G286" s="135" t="str">
        <f t="shared" ca="1" si="72"/>
        <v/>
      </c>
      <c r="H286" s="135" t="str">
        <f ca="1">IFERROR('Transfer 1'!H58,"")</f>
        <v/>
      </c>
      <c r="I286" s="135" t="str">
        <f t="shared" ca="1" si="73"/>
        <v/>
      </c>
      <c r="J286" s="135" t="str">
        <f ca="1">IFERROR('Transfer 1'!J58,"")</f>
        <v/>
      </c>
      <c r="K286" s="135" t="str">
        <f t="shared" ca="1" si="74"/>
        <v/>
      </c>
      <c r="L286" s="135" t="str">
        <f ca="1">IFERROR('Transfer 1'!L58,"")</f>
        <v/>
      </c>
      <c r="M286" s="135" t="str">
        <f t="shared" ca="1" si="75"/>
        <v/>
      </c>
      <c r="N286" s="135" t="str">
        <f ca="1">IFERROR('Transfer 1'!N58,"")</f>
        <v/>
      </c>
      <c r="O286" s="135" t="str">
        <f t="shared" ca="1" si="76"/>
        <v/>
      </c>
      <c r="P286" s="46"/>
    </row>
    <row r="287" spans="1:16" ht="15.75" thickBot="1" x14ac:dyDescent="0.3">
      <c r="A287" s="87" t="str">
        <f ca="1">IFERROR('transfer 3'!Q223, "User-defined Recycled/Reused On-Site #1")</f>
        <v>User-defined Recycled/Reused On-Site #1</v>
      </c>
      <c r="B287" s="135" t="str">
        <f ca="1">IFERROR('transfer 3'!R223,"TBD")</f>
        <v>TBD</v>
      </c>
      <c r="C287" s="170" t="str">
        <f ca="1">IFERROR('transfer 3'!U223,"")</f>
        <v/>
      </c>
      <c r="D287" s="135" t="str">
        <f ca="1">IFERROR('Transfer 1'!D59,"")</f>
        <v/>
      </c>
      <c r="E287" s="135" t="str">
        <f t="shared" ca="1" si="71"/>
        <v/>
      </c>
      <c r="F287" s="135" t="str">
        <f ca="1">IFERROR('Transfer 1'!F59,"")</f>
        <v/>
      </c>
      <c r="G287" s="135" t="str">
        <f t="shared" ca="1" si="72"/>
        <v/>
      </c>
      <c r="H287" s="135" t="str">
        <f ca="1">IFERROR('Transfer 1'!H59,"")</f>
        <v/>
      </c>
      <c r="I287" s="135" t="str">
        <f t="shared" ca="1" si="73"/>
        <v/>
      </c>
      <c r="J287" s="135" t="str">
        <f ca="1">IFERROR('Transfer 1'!J59,"")</f>
        <v/>
      </c>
      <c r="K287" s="135" t="str">
        <f t="shared" ca="1" si="74"/>
        <v/>
      </c>
      <c r="L287" s="135" t="str">
        <f ca="1">IFERROR('Transfer 1'!L59,"")</f>
        <v/>
      </c>
      <c r="M287" s="135" t="str">
        <f t="shared" ca="1" si="75"/>
        <v/>
      </c>
      <c r="N287" s="135" t="str">
        <f ca="1">IFERROR('Transfer 1'!N59,"")</f>
        <v/>
      </c>
      <c r="O287" s="135" t="str">
        <f t="shared" ca="1" si="76"/>
        <v/>
      </c>
      <c r="P287" s="46"/>
    </row>
    <row r="288" spans="1:16" ht="16.5" thickBot="1" x14ac:dyDescent="0.3">
      <c r="A288" s="343" t="s">
        <v>141</v>
      </c>
      <c r="B288" s="344"/>
      <c r="C288" s="344"/>
      <c r="D288" s="344"/>
      <c r="E288" s="344"/>
      <c r="F288" s="344"/>
      <c r="G288" s="344"/>
      <c r="H288" s="344"/>
      <c r="I288" s="344"/>
      <c r="J288" s="344"/>
      <c r="K288" s="344"/>
      <c r="L288" s="344"/>
      <c r="M288" s="344"/>
      <c r="N288" s="344"/>
      <c r="O288" s="345"/>
      <c r="P288" s="46"/>
    </row>
    <row r="289" spans="1:16" ht="15.75" thickBot="1" x14ac:dyDescent="0.3">
      <c r="A289" s="154" t="s">
        <v>156</v>
      </c>
      <c r="B289" s="134"/>
      <c r="C289" s="134"/>
      <c r="D289" s="135"/>
      <c r="E289" s="236">
        <f ca="1">SUM(E136:E154,E176:E187,E193:E198,E202:E204,E217:E220,E221:E231,E235:E239,E244,E257:E276,E279:E287)</f>
        <v>0</v>
      </c>
      <c r="F289" s="135"/>
      <c r="G289" s="236">
        <f ca="1">SUM(G136:G154,G176:G187,G193:G198,G202:G204,G217:G220,G221:G231,G235:G239,G244,G257:G276,G279:G287)</f>
        <v>0</v>
      </c>
      <c r="H289" s="135"/>
      <c r="I289" s="236">
        <f ca="1">SUM(I136:I154,I176:I187,I193:I198,I202:I204,I217:I220,I221:I231,I235:I239,I244,I257:I276,I279:I287)</f>
        <v>0</v>
      </c>
      <c r="J289" s="135"/>
      <c r="K289" s="236">
        <f ca="1">SUM(K136:K154,K176:K187,K193:K198,K202:K204,K217:K220,K221:K231,K235:K239,K244,K257:K276,K279:K287)</f>
        <v>0</v>
      </c>
      <c r="L289" s="135"/>
      <c r="M289" s="236">
        <f ca="1">SUM(M136:M154,M176:M187,M193:M198,M202:M204,M217:M220,M221:M231,M235:M239,M244,M257:M276,M279:M287)</f>
        <v>0</v>
      </c>
      <c r="N289" s="135"/>
      <c r="O289" s="236">
        <f ca="1">SUM(O136:O154,O176:O187,O193:O198,O202:O204,O217:O220,O221:O231,O235:O239,O244,O257:O276,O279:O287)</f>
        <v>0</v>
      </c>
      <c r="P289" s="46"/>
    </row>
    <row r="290" spans="1:16" ht="15.75" x14ac:dyDescent="0.25">
      <c r="A290" s="230" t="str">
        <f>General!$A$4</f>
        <v>Spreadsheets for Environmental Footprint Analysis (SEFA) Version 3.0, November 2019</v>
      </c>
      <c r="B290" s="213"/>
      <c r="C290" s="213"/>
      <c r="D290" s="213"/>
      <c r="E290" s="213"/>
      <c r="F290" s="213"/>
      <c r="G290" s="213"/>
      <c r="H290" s="213"/>
      <c r="I290" s="213"/>
      <c r="J290" s="213"/>
      <c r="K290" s="213"/>
      <c r="L290" s="213"/>
      <c r="M290" s="213"/>
      <c r="N290" s="2"/>
      <c r="O290" s="47" t="e">
        <f ca="1">General!$A$3</f>
        <v>#REF!</v>
      </c>
      <c r="P290" s="46"/>
    </row>
    <row r="291" spans="1:16" x14ac:dyDescent="0.25">
      <c r="A291" s="213"/>
      <c r="B291" s="213"/>
      <c r="C291" s="213"/>
      <c r="D291" s="213"/>
      <c r="E291" s="213"/>
      <c r="F291" s="213"/>
      <c r="G291" s="213"/>
      <c r="H291" s="213"/>
      <c r="I291" s="213"/>
      <c r="J291" s="213"/>
      <c r="K291" s="213"/>
      <c r="L291" s="213"/>
      <c r="M291" s="213"/>
      <c r="N291" s="2"/>
      <c r="O291" s="47" t="e">
        <f ca="1">General!$A$6</f>
        <v>#REF!</v>
      </c>
      <c r="P291" s="46"/>
    </row>
    <row r="292" spans="1:16" x14ac:dyDescent="0.25">
      <c r="A292" s="213"/>
      <c r="B292" s="213"/>
      <c r="C292" s="213"/>
      <c r="D292" s="213"/>
      <c r="E292" s="213"/>
      <c r="F292" s="213"/>
      <c r="G292" s="213"/>
      <c r="H292" s="213"/>
      <c r="I292" s="213"/>
      <c r="J292" s="213"/>
      <c r="K292" s="213"/>
      <c r="L292" s="213"/>
      <c r="M292" s="213"/>
      <c r="N292" s="2"/>
      <c r="O292" s="47" t="e">
        <f ca="1">General!$C$18</f>
        <v>#REF!</v>
      </c>
      <c r="P292" s="46"/>
    </row>
    <row r="293" spans="1:16" ht="18.75" x14ac:dyDescent="0.3">
      <c r="A293" s="354" t="e">
        <f ca="1">CONCATENATE(O3," - Intermediate Totals")</f>
        <v>#REF!</v>
      </c>
      <c r="B293" s="354"/>
      <c r="C293" s="354"/>
      <c r="D293" s="354"/>
      <c r="E293" s="354"/>
      <c r="F293" s="354"/>
      <c r="G293" s="354"/>
      <c r="H293" s="354"/>
      <c r="I293" s="354"/>
      <c r="J293" s="354"/>
      <c r="K293" s="354"/>
      <c r="L293" s="354"/>
      <c r="M293" s="354"/>
      <c r="N293" s="354"/>
      <c r="O293" s="354"/>
      <c r="P293" s="46"/>
    </row>
    <row r="294" spans="1:16" ht="15.75" thickBot="1" x14ac:dyDescent="0.3">
      <c r="A294" s="46"/>
      <c r="B294" s="46"/>
      <c r="C294" s="46"/>
      <c r="D294" s="46"/>
      <c r="E294" s="46"/>
      <c r="F294" s="46"/>
      <c r="G294" s="46"/>
      <c r="H294" s="46"/>
      <c r="I294" s="46"/>
      <c r="J294" s="46"/>
      <c r="K294" s="46"/>
      <c r="L294" s="46"/>
      <c r="M294" s="46"/>
      <c r="N294" s="46"/>
      <c r="O294" s="46"/>
      <c r="P294" s="46"/>
    </row>
    <row r="295" spans="1:16" ht="15.75" thickBot="1" x14ac:dyDescent="0.3">
      <c r="A295" s="349" t="s">
        <v>19</v>
      </c>
      <c r="B295" s="349" t="s">
        <v>0</v>
      </c>
      <c r="C295" s="349" t="s">
        <v>5</v>
      </c>
      <c r="D295" s="349" t="s">
        <v>6</v>
      </c>
      <c r="E295" s="349"/>
      <c r="F295" s="349" t="s">
        <v>7</v>
      </c>
      <c r="G295" s="349"/>
      <c r="H295" s="349" t="s">
        <v>8</v>
      </c>
      <c r="I295" s="349"/>
      <c r="J295" s="349" t="s">
        <v>9</v>
      </c>
      <c r="K295" s="349"/>
      <c r="L295" s="349" t="s">
        <v>10</v>
      </c>
      <c r="M295" s="349"/>
      <c r="N295" s="349" t="s">
        <v>11</v>
      </c>
      <c r="O295" s="349"/>
      <c r="P295" s="46"/>
    </row>
    <row r="296" spans="1:16" ht="15.75" thickBot="1" x14ac:dyDescent="0.3">
      <c r="A296" s="349"/>
      <c r="B296" s="349"/>
      <c r="C296" s="349"/>
      <c r="D296" s="143" t="s">
        <v>12</v>
      </c>
      <c r="E296" s="349" t="s">
        <v>13</v>
      </c>
      <c r="F296" s="143" t="s">
        <v>12</v>
      </c>
      <c r="G296" s="349" t="s">
        <v>119</v>
      </c>
      <c r="H296" s="143" t="s">
        <v>12</v>
      </c>
      <c r="I296" s="349" t="s">
        <v>14</v>
      </c>
      <c r="J296" s="143" t="s">
        <v>12</v>
      </c>
      <c r="K296" s="349" t="s">
        <v>14</v>
      </c>
      <c r="L296" s="143" t="s">
        <v>12</v>
      </c>
      <c r="M296" s="349" t="s">
        <v>14</v>
      </c>
      <c r="N296" s="143" t="s">
        <v>12</v>
      </c>
      <c r="O296" s="349" t="s">
        <v>14</v>
      </c>
      <c r="P296" s="46"/>
    </row>
    <row r="297" spans="1:16" ht="15.75" thickBot="1" x14ac:dyDescent="0.3">
      <c r="A297" s="349"/>
      <c r="B297" s="349"/>
      <c r="C297" s="349"/>
      <c r="D297" s="143" t="s">
        <v>15</v>
      </c>
      <c r="E297" s="349"/>
      <c r="F297" s="143" t="s">
        <v>15</v>
      </c>
      <c r="G297" s="349"/>
      <c r="H297" s="143" t="s">
        <v>15</v>
      </c>
      <c r="I297" s="349"/>
      <c r="J297" s="143" t="s">
        <v>15</v>
      </c>
      <c r="K297" s="349"/>
      <c r="L297" s="143" t="s">
        <v>15</v>
      </c>
      <c r="M297" s="349"/>
      <c r="N297" s="143" t="s">
        <v>15</v>
      </c>
      <c r="O297" s="349"/>
      <c r="P297" s="46"/>
    </row>
    <row r="298" spans="1:16" x14ac:dyDescent="0.25">
      <c r="A298" s="155"/>
      <c r="B298" s="155"/>
      <c r="C298" s="155"/>
      <c r="D298" s="155"/>
      <c r="E298" s="155"/>
      <c r="F298" s="155"/>
      <c r="G298" s="155"/>
      <c r="H298" s="155"/>
      <c r="I298" s="155"/>
      <c r="J298" s="155"/>
      <c r="K298" s="155"/>
      <c r="L298" s="155"/>
      <c r="M298" s="155"/>
      <c r="N298" s="155"/>
      <c r="O298" s="155"/>
      <c r="P298" s="46"/>
    </row>
    <row r="299" spans="1:16" x14ac:dyDescent="0.25">
      <c r="A299" s="238" t="s">
        <v>185</v>
      </c>
      <c r="B299" s="239"/>
      <c r="C299" s="239"/>
      <c r="D299" s="239"/>
      <c r="E299" s="239"/>
      <c r="F299" s="239"/>
      <c r="G299" s="239"/>
      <c r="H299" s="239"/>
      <c r="I299" s="239"/>
      <c r="J299" s="239"/>
      <c r="K299" s="239"/>
      <c r="L299" s="239"/>
      <c r="M299" s="239"/>
      <c r="N299" s="239"/>
      <c r="O299" s="239"/>
      <c r="P299" s="46"/>
    </row>
    <row r="300" spans="1:16" x14ac:dyDescent="0.25">
      <c r="A300" s="93" t="s">
        <v>324</v>
      </c>
      <c r="B300" s="94" t="s">
        <v>16</v>
      </c>
      <c r="C300" s="240" t="str">
        <f ca="1">IFERROR('transfer 3'!U17,"")</f>
        <v/>
      </c>
      <c r="D300" s="94">
        <v>3.4129999999999998</v>
      </c>
      <c r="E300" s="94" t="str">
        <f ca="1">IFERROR(D300*$C300,"")</f>
        <v/>
      </c>
      <c r="F300" s="92"/>
      <c r="G300" s="92"/>
      <c r="H300" s="92"/>
      <c r="I300" s="92"/>
      <c r="J300" s="92"/>
      <c r="K300" s="92"/>
      <c r="L300" s="92"/>
      <c r="M300" s="92"/>
      <c r="N300" s="92"/>
      <c r="O300" s="92"/>
      <c r="P300" s="46"/>
    </row>
    <row r="301" spans="1:16" x14ac:dyDescent="0.25">
      <c r="A301" s="156" t="s">
        <v>100</v>
      </c>
      <c r="B301" s="94"/>
      <c r="C301" s="94"/>
      <c r="D301" s="94"/>
      <c r="E301" s="94"/>
      <c r="F301" s="94"/>
      <c r="G301" s="94"/>
      <c r="H301" s="94"/>
      <c r="I301" s="94"/>
      <c r="J301" s="94"/>
      <c r="K301" s="94"/>
      <c r="L301" s="167"/>
      <c r="M301" s="94"/>
      <c r="N301" s="94"/>
      <c r="O301" s="94"/>
      <c r="P301" s="46"/>
    </row>
    <row r="302" spans="1:16" x14ac:dyDescent="0.25">
      <c r="A302" s="93" t="s">
        <v>99</v>
      </c>
      <c r="B302" s="94" t="s">
        <v>16</v>
      </c>
      <c r="C302" s="240" t="str">
        <f ca="1">IFERROR('transfer 3'!U43,"")</f>
        <v/>
      </c>
      <c r="D302" s="94">
        <v>6.9290000000000003</v>
      </c>
      <c r="E302" s="94" t="str">
        <f t="shared" ref="E302" ca="1" si="77">IFERROR(D302*$C302,"")</f>
        <v/>
      </c>
      <c r="F302" s="94" t="str">
        <f ca="1">IFERROR('Grid Electricity Conversions'!F17,"")</f>
        <v/>
      </c>
      <c r="G302" s="94" t="str">
        <f t="shared" ref="G302" ca="1" si="78">IFERROR(F302*$C302,"")</f>
        <v/>
      </c>
      <c r="H302" s="94" t="str">
        <f ca="1">IFERROR('Grid Electricity Conversions'!H17,"")</f>
        <v/>
      </c>
      <c r="I302" s="94" t="str">
        <f t="shared" ref="I302" ca="1" si="79">IFERROR(H302*$C302,"")</f>
        <v/>
      </c>
      <c r="J302" s="94" t="str">
        <f ca="1">IFERROR('Grid Electricity Conversions'!J17,"")</f>
        <v/>
      </c>
      <c r="K302" s="94" t="str">
        <f t="shared" ref="K302" ca="1" si="80">IFERROR(J302*$C302,"")</f>
        <v/>
      </c>
      <c r="L302" s="94" t="str">
        <f ca="1">IFERROR('Grid Electricity Conversions'!L17,"")</f>
        <v/>
      </c>
      <c r="M302" s="94" t="str">
        <f t="shared" ref="M302" ca="1" si="81">IFERROR(L302*$C302,"")</f>
        <v/>
      </c>
      <c r="N302" s="94" t="str">
        <f ca="1">IFERROR('Grid Electricity Conversions'!N17,"")</f>
        <v/>
      </c>
      <c r="O302" s="94" t="str">
        <f t="shared" ref="O302" ca="1" si="82">IFERROR(N302*$C302,"")</f>
        <v/>
      </c>
      <c r="P302" s="46"/>
    </row>
    <row r="303" spans="1:16" x14ac:dyDescent="0.25">
      <c r="A303" s="157" t="s">
        <v>51</v>
      </c>
      <c r="B303" s="5"/>
      <c r="C303" s="5"/>
      <c r="D303" s="5"/>
      <c r="E303" s="5"/>
      <c r="F303" s="5"/>
      <c r="G303" s="5"/>
      <c r="H303" s="5"/>
      <c r="I303" s="5"/>
      <c r="J303" s="5"/>
      <c r="K303" s="5"/>
      <c r="L303" s="5"/>
      <c r="M303" s="5"/>
      <c r="N303" s="5"/>
      <c r="O303" s="5"/>
      <c r="P303" s="46"/>
    </row>
    <row r="304" spans="1:16" x14ac:dyDescent="0.25">
      <c r="A304" s="158" t="s">
        <v>52</v>
      </c>
      <c r="B304" s="5" t="s">
        <v>16</v>
      </c>
      <c r="C304" s="240" t="str">
        <f ca="1">IFERROR('transfer 3'!U180,"")</f>
        <v/>
      </c>
      <c r="D304" s="13">
        <f>'Default Conversions'!D93</f>
        <v>3.053799999999999</v>
      </c>
      <c r="E304" s="94" t="str">
        <f t="shared" ref="E304:E308" ca="1" si="83">IFERROR(D304*$C304,"")</f>
        <v/>
      </c>
      <c r="F304" s="13">
        <f>'Default Conversions'!F93</f>
        <v>180</v>
      </c>
      <c r="G304" s="94" t="str">
        <f t="shared" ref="G304:G308" ca="1" si="84">IFERROR(F304*$C304,"")</f>
        <v/>
      </c>
      <c r="H304" s="13">
        <f>'Default Conversions'!H93</f>
        <v>0.76999999999999991</v>
      </c>
      <c r="I304" s="94" t="str">
        <f t="shared" ref="I304:I308" ca="1" si="85">IFERROR(H304*$C304,"")</f>
        <v/>
      </c>
      <c r="J304" s="13">
        <f>'Default Conversions'!J93</f>
        <v>0.15</v>
      </c>
      <c r="K304" s="94" t="str">
        <f t="shared" ref="K304:K308" ca="1" si="86">IFERROR(J304*$C304,"")</f>
        <v/>
      </c>
      <c r="L304" s="13">
        <f>'Default Conversions'!L93</f>
        <v>1.8000000000000002E-2</v>
      </c>
      <c r="M304" s="94" t="str">
        <f t="shared" ref="M304:M308" ca="1" si="87">IFERROR(L304*$C304,"")</f>
        <v/>
      </c>
      <c r="N304" s="13" t="str">
        <f>'Default Conversions'!N93</f>
        <v>NP</v>
      </c>
      <c r="O304" s="94" t="str">
        <f t="shared" ref="O304:O308" ca="1" si="88">IFERROR(N304*$C304,"")</f>
        <v/>
      </c>
      <c r="P304" s="46"/>
    </row>
    <row r="305" spans="1:16" x14ac:dyDescent="0.25">
      <c r="A305" s="158" t="s">
        <v>53</v>
      </c>
      <c r="B305" s="5" t="s">
        <v>16</v>
      </c>
      <c r="C305" s="240" t="str">
        <f ca="1">IFERROR('transfer 3'!U181,"")</f>
        <v/>
      </c>
      <c r="D305" s="13">
        <f>'Default Conversions'!D94</f>
        <v>1.6317999999999993</v>
      </c>
      <c r="E305" s="94" t="str">
        <f t="shared" ca="1" si="83"/>
        <v/>
      </c>
      <c r="F305" s="13">
        <f>'Default Conversions'!F94</f>
        <v>270</v>
      </c>
      <c r="G305" s="94" t="str">
        <f t="shared" ca="1" si="84"/>
        <v/>
      </c>
      <c r="H305" s="13">
        <f>'Default Conversions'!H94</f>
        <v>0.18000000000000002</v>
      </c>
      <c r="I305" s="94" t="str">
        <f t="shared" ca="1" si="85"/>
        <v/>
      </c>
      <c r="J305" s="13">
        <f>'Default Conversions'!J94</f>
        <v>13</v>
      </c>
      <c r="K305" s="94" t="str">
        <f t="shared" ca="1" si="86"/>
        <v/>
      </c>
      <c r="L305" s="13">
        <f>'Default Conversions'!L94</f>
        <v>7.0999999999999995E-3</v>
      </c>
      <c r="M305" s="94" t="str">
        <f t="shared" ca="1" si="87"/>
        <v/>
      </c>
      <c r="N305" s="13" t="str">
        <f>'Default Conversions'!N94</f>
        <v>NP</v>
      </c>
      <c r="O305" s="94" t="str">
        <f t="shared" ca="1" si="88"/>
        <v/>
      </c>
      <c r="P305" s="46"/>
    </row>
    <row r="306" spans="1:16" x14ac:dyDescent="0.25">
      <c r="A306" s="158" t="s">
        <v>54</v>
      </c>
      <c r="B306" s="5" t="s">
        <v>16</v>
      </c>
      <c r="C306" s="240" t="str">
        <f ca="1">IFERROR('transfer 3'!U182,"")</f>
        <v/>
      </c>
      <c r="D306" s="13">
        <f>'Default Conversions'!D95</f>
        <v>0.155472</v>
      </c>
      <c r="E306" s="94" t="str">
        <f t="shared" ca="1" si="83"/>
        <v/>
      </c>
      <c r="F306" s="13">
        <f>'Default Conversions'!F95</f>
        <v>25</v>
      </c>
      <c r="G306" s="94" t="str">
        <f t="shared" ca="1" si="84"/>
        <v/>
      </c>
      <c r="H306" s="13">
        <f>'Default Conversions'!H95</f>
        <v>0.15</v>
      </c>
      <c r="I306" s="94" t="str">
        <f t="shared" ca="1" si="85"/>
        <v/>
      </c>
      <c r="J306" s="13">
        <f>'Default Conversions'!J95</f>
        <v>0.5</v>
      </c>
      <c r="K306" s="94" t="str">
        <f t="shared" ca="1" si="86"/>
        <v/>
      </c>
      <c r="L306" s="13">
        <f>'Default Conversions'!L95</f>
        <v>1.5E-3</v>
      </c>
      <c r="M306" s="94" t="str">
        <f t="shared" ca="1" si="87"/>
        <v/>
      </c>
      <c r="N306" s="13" t="str">
        <f>'Default Conversions'!N95</f>
        <v>NP</v>
      </c>
      <c r="O306" s="94" t="str">
        <f t="shared" ca="1" si="88"/>
        <v/>
      </c>
      <c r="P306" s="46"/>
    </row>
    <row r="307" spans="1:16" x14ac:dyDescent="0.25">
      <c r="A307" s="158" t="s">
        <v>55</v>
      </c>
      <c r="B307" s="5" t="s">
        <v>16</v>
      </c>
      <c r="C307" s="240" t="str">
        <f ca="1">IFERROR('transfer 3'!U183,"")</f>
        <v/>
      </c>
      <c r="D307" s="13">
        <f>'Default Conversions'!D96</f>
        <v>2.2954000000000012</v>
      </c>
      <c r="E307" s="94" t="str">
        <f t="shared" ca="1" si="83"/>
        <v/>
      </c>
      <c r="F307" s="13">
        <f>'Default Conversions'!F96</f>
        <v>270</v>
      </c>
      <c r="G307" s="94" t="str">
        <f t="shared" ca="1" si="84"/>
        <v/>
      </c>
      <c r="H307" s="13">
        <f>'Default Conversions'!H96</f>
        <v>1.7</v>
      </c>
      <c r="I307" s="94" t="str">
        <f t="shared" ca="1" si="85"/>
        <v/>
      </c>
      <c r="J307" s="13">
        <f>'Default Conversions'!J96</f>
        <v>6.8999999999999992E-2</v>
      </c>
      <c r="K307" s="94" t="str">
        <f t="shared" ca="1" si="86"/>
        <v/>
      </c>
      <c r="L307" s="13">
        <f>'Default Conversions'!L96</f>
        <v>4.1999999999999996E-2</v>
      </c>
      <c r="M307" s="94" t="str">
        <f t="shared" ca="1" si="87"/>
        <v/>
      </c>
      <c r="N307" s="13" t="str">
        <f>'Default Conversions'!N96</f>
        <v>NP</v>
      </c>
      <c r="O307" s="94" t="str">
        <f t="shared" ca="1" si="88"/>
        <v/>
      </c>
      <c r="P307" s="46"/>
    </row>
    <row r="308" spans="1:16" x14ac:dyDescent="0.25">
      <c r="A308" s="158" t="s">
        <v>112</v>
      </c>
      <c r="B308" s="5" t="s">
        <v>16</v>
      </c>
      <c r="C308" s="240" t="str">
        <f ca="1">IFERROR('transfer 3'!U184,"")</f>
        <v/>
      </c>
      <c r="D308" s="13" t="str">
        <f ca="1">IFERROR('Transfer 2'!D27,"")</f>
        <v/>
      </c>
      <c r="E308" s="94" t="str">
        <f t="shared" ca="1" si="83"/>
        <v/>
      </c>
      <c r="F308" s="13" t="str">
        <f ca="1">IFERROR('Transfer 2'!F27,"")</f>
        <v/>
      </c>
      <c r="G308" s="94" t="str">
        <f t="shared" ca="1" si="84"/>
        <v/>
      </c>
      <c r="H308" s="13" t="str">
        <f ca="1">IFERROR('Transfer 2'!H27,"")</f>
        <v/>
      </c>
      <c r="I308" s="94" t="str">
        <f t="shared" ca="1" si="85"/>
        <v/>
      </c>
      <c r="J308" s="13" t="str">
        <f ca="1">IFERROR('Transfer 2'!J27,"")</f>
        <v/>
      </c>
      <c r="K308" s="94" t="str">
        <f t="shared" ca="1" si="86"/>
        <v/>
      </c>
      <c r="L308" s="13" t="str">
        <f ca="1">IFERROR('Transfer 2'!L27,"")</f>
        <v/>
      </c>
      <c r="M308" s="94" t="str">
        <f t="shared" ca="1" si="87"/>
        <v/>
      </c>
      <c r="N308" s="13" t="str">
        <f ca="1">IFERROR('Transfer 2'!N27,"")</f>
        <v/>
      </c>
      <c r="O308" s="94" t="str">
        <f t="shared" ca="1" si="88"/>
        <v/>
      </c>
      <c r="P308" s="46"/>
    </row>
    <row r="309" spans="1:16" x14ac:dyDescent="0.25">
      <c r="A309" s="157" t="s">
        <v>56</v>
      </c>
      <c r="B309" s="5"/>
      <c r="C309" s="5"/>
      <c r="D309" s="5"/>
      <c r="E309" s="5"/>
      <c r="F309" s="5"/>
      <c r="G309" s="5"/>
      <c r="H309" s="5"/>
      <c r="I309" s="5"/>
      <c r="J309" s="5"/>
      <c r="K309" s="5"/>
      <c r="L309" s="5"/>
      <c r="M309" s="5"/>
      <c r="N309" s="5"/>
      <c r="O309" s="5"/>
      <c r="P309" s="46"/>
    </row>
    <row r="310" spans="1:16" x14ac:dyDescent="0.25">
      <c r="A310" s="158" t="s">
        <v>113</v>
      </c>
      <c r="B310" s="5" t="s">
        <v>16</v>
      </c>
      <c r="C310" s="240" t="str">
        <f ca="1">IFERROR('transfer 3'!U187,"")</f>
        <v/>
      </c>
      <c r="D310" s="5">
        <f>0.1*(D69+D11)</f>
        <v>1.0342</v>
      </c>
      <c r="E310" s="94" t="str">
        <f ca="1">IFERROR(D310*$C310,"")</f>
        <v/>
      </c>
      <c r="F310" s="5" t="str">
        <f ca="1">IFERROR(0.1*F302,"")</f>
        <v/>
      </c>
      <c r="G310" s="94" t="str">
        <f ca="1">IFERROR(F310*$C310,"")</f>
        <v/>
      </c>
      <c r="H310" s="5" t="str">
        <f ca="1">IFERROR(0.1*H302,"")</f>
        <v/>
      </c>
      <c r="I310" s="94" t="str">
        <f ca="1">IFERROR(H310*$C310,"")</f>
        <v/>
      </c>
      <c r="J310" s="5" t="str">
        <f ca="1">IFERROR(0.1*J302,"")</f>
        <v/>
      </c>
      <c r="K310" s="94" t="str">
        <f ca="1">IFERROR(J310*$C310,"")</f>
        <v/>
      </c>
      <c r="L310" s="5" t="str">
        <f ca="1">IFERROR(0.1*L302,"")</f>
        <v/>
      </c>
      <c r="M310" s="94" t="str">
        <f ca="1">IFERROR(L310*$C310,"")</f>
        <v/>
      </c>
      <c r="N310" s="5" t="str">
        <f ca="1">IFERROR(0.1*N302,"")</f>
        <v/>
      </c>
      <c r="O310" s="94" t="str">
        <f ca="1">IFERROR(N310*$C310,"")</f>
        <v/>
      </c>
      <c r="P310" s="46"/>
    </row>
    <row r="311" spans="1:16" x14ac:dyDescent="0.25">
      <c r="A311" s="237" t="s">
        <v>185</v>
      </c>
      <c r="B311" s="161"/>
      <c r="C311" s="163"/>
      <c r="D311" s="162"/>
      <c r="E311" s="163">
        <f ca="1">SUM(E300,E302,E304:E308,E310)</f>
        <v>0</v>
      </c>
      <c r="F311" s="164"/>
      <c r="G311" s="163">
        <f ca="1">SUM(G302,G304:G308,G310)</f>
        <v>0</v>
      </c>
      <c r="H311" s="164"/>
      <c r="I311" s="163">
        <f ca="1">SUM(I302,I304:I308,I310)</f>
        <v>0</v>
      </c>
      <c r="J311" s="164"/>
      <c r="K311" s="163">
        <f ca="1">SUM(K302,K304:K308,K310)</f>
        <v>0</v>
      </c>
      <c r="L311" s="164"/>
      <c r="M311" s="163">
        <f ca="1">SUM(M302,M304:M308,M310)</f>
        <v>0</v>
      </c>
      <c r="N311" s="164"/>
      <c r="O311" s="163">
        <f ca="1">SUM(O302,O304:O308,O310)</f>
        <v>0</v>
      </c>
      <c r="P311" s="46"/>
    </row>
    <row r="312" spans="1:16" x14ac:dyDescent="0.25">
      <c r="A312" s="158"/>
      <c r="B312" s="5"/>
      <c r="C312" s="5"/>
      <c r="D312" s="8"/>
      <c r="E312" s="159"/>
      <c r="F312" s="160"/>
      <c r="G312" s="159"/>
      <c r="H312" s="160"/>
      <c r="I312" s="159"/>
      <c r="J312" s="160"/>
      <c r="K312" s="159"/>
      <c r="L312" s="160"/>
      <c r="M312" s="159"/>
      <c r="N312" s="160"/>
      <c r="O312" s="159"/>
      <c r="P312" s="46"/>
    </row>
    <row r="313" spans="1:16" x14ac:dyDescent="0.25">
      <c r="A313" s="214" t="s">
        <v>126</v>
      </c>
      <c r="B313" s="161"/>
      <c r="C313" s="161"/>
      <c r="D313" s="162"/>
      <c r="E313" s="163"/>
      <c r="F313" s="164"/>
      <c r="G313" s="163"/>
      <c r="H313" s="164"/>
      <c r="I313" s="163"/>
      <c r="J313" s="164"/>
      <c r="K313" s="163"/>
      <c r="L313" s="164"/>
      <c r="M313" s="163"/>
      <c r="N313" s="164"/>
      <c r="O313" s="163"/>
      <c r="P313" s="46"/>
    </row>
    <row r="314" spans="1:16" x14ac:dyDescent="0.25">
      <c r="A314" s="165" t="s">
        <v>127</v>
      </c>
      <c r="B314" s="5"/>
      <c r="C314" s="5"/>
      <c r="D314" s="5"/>
      <c r="E314" s="5"/>
      <c r="F314" s="5"/>
      <c r="G314" s="5"/>
      <c r="H314" s="5"/>
      <c r="I314" s="5"/>
      <c r="J314" s="5"/>
      <c r="K314" s="5"/>
      <c r="L314" s="5"/>
      <c r="M314" s="5"/>
      <c r="N314" s="5"/>
      <c r="O314" s="5"/>
      <c r="P314" s="46"/>
    </row>
    <row r="315" spans="1:16" x14ac:dyDescent="0.25">
      <c r="A315" s="93" t="s">
        <v>301</v>
      </c>
      <c r="B315" s="94" t="s">
        <v>17</v>
      </c>
      <c r="C315" s="240" t="str">
        <f t="shared" ref="C315:D317" ca="1" si="89">IFERROR(C25,"")</f>
        <v/>
      </c>
      <c r="D315" s="94">
        <f t="shared" si="89"/>
        <v>0.124</v>
      </c>
      <c r="E315" s="94" t="str">
        <f t="shared" ref="E315:E321" ca="1" si="90">IFERROR(D315*$C315,"")</f>
        <v/>
      </c>
      <c r="F315" s="94" t="str">
        <f ca="1">IFERROR(F25,"")</f>
        <v/>
      </c>
      <c r="G315" s="94" t="str">
        <f t="shared" ref="G315:G321" ca="1" si="91">IFERROR(F315*$C315,"")</f>
        <v/>
      </c>
      <c r="H315" s="94" t="str">
        <f ca="1">IFERROR(H25,"")</f>
        <v/>
      </c>
      <c r="I315" s="94" t="str">
        <f t="shared" ref="I315:I321" ca="1" si="92">IFERROR(H315*$C315,"")</f>
        <v/>
      </c>
      <c r="J315" s="94" t="str">
        <f ca="1">IFERROR(J25,"")</f>
        <v/>
      </c>
      <c r="K315" s="94" t="str">
        <f t="shared" ref="K315:K321" ca="1" si="93">IFERROR(J315*$C315,"")</f>
        <v/>
      </c>
      <c r="L315" s="94" t="str">
        <f ca="1">IFERROR(L25,"")</f>
        <v/>
      </c>
      <c r="M315" s="94" t="str">
        <f t="shared" ref="M315:M321" ca="1" si="94">IFERROR(L315*$C315,"")</f>
        <v/>
      </c>
      <c r="N315" s="94" t="str">
        <f ca="1">IFERROR(N25,"")</f>
        <v/>
      </c>
      <c r="O315" s="94" t="str">
        <f t="shared" ref="O315:O321" ca="1" si="95">IFERROR(N315*$C315,"")</f>
        <v/>
      </c>
      <c r="P315" s="46"/>
    </row>
    <row r="316" spans="1:16" x14ac:dyDescent="0.25">
      <c r="A316" s="93" t="s">
        <v>302</v>
      </c>
      <c r="B316" s="94" t="s">
        <v>17</v>
      </c>
      <c r="C316" s="240" t="str">
        <f t="shared" ca="1" si="89"/>
        <v/>
      </c>
      <c r="D316" s="94">
        <f t="shared" si="89"/>
        <v>0.124</v>
      </c>
      <c r="E316" s="94" t="str">
        <f t="shared" ca="1" si="90"/>
        <v/>
      </c>
      <c r="F316" s="94">
        <f>IFERROR(F26,"")</f>
        <v>17.48</v>
      </c>
      <c r="G316" s="94" t="str">
        <f t="shared" ca="1" si="91"/>
        <v/>
      </c>
      <c r="H316" s="94">
        <f>IFERROR(H26,"")</f>
        <v>3.6999999999999998E-2</v>
      </c>
      <c r="I316" s="94" t="str">
        <f t="shared" ca="1" si="92"/>
        <v/>
      </c>
      <c r="J316" s="94">
        <f>IFERROR(J26,"")</f>
        <v>2.5000000000000001E-4</v>
      </c>
      <c r="K316" s="94" t="str">
        <f t="shared" ca="1" si="93"/>
        <v/>
      </c>
      <c r="L316" s="94">
        <f>IFERROR(L26,"")</f>
        <v>0.16500000000000001</v>
      </c>
      <c r="M316" s="94" t="str">
        <f t="shared" ca="1" si="94"/>
        <v/>
      </c>
      <c r="N316" s="94">
        <f>IFERROR(N26,"")</f>
        <v>8.0000000000000007E-5</v>
      </c>
      <c r="O316" s="94" t="str">
        <f t="shared" ca="1" si="95"/>
        <v/>
      </c>
      <c r="P316" s="46"/>
    </row>
    <row r="317" spans="1:16" x14ac:dyDescent="0.25">
      <c r="A317" s="93" t="s">
        <v>303</v>
      </c>
      <c r="B317" s="94" t="s">
        <v>17</v>
      </c>
      <c r="C317" s="240" t="str">
        <f t="shared" ca="1" si="89"/>
        <v/>
      </c>
      <c r="D317" s="94">
        <f t="shared" si="89"/>
        <v>0.124</v>
      </c>
      <c r="E317" s="94" t="str">
        <f t="shared" ca="1" si="90"/>
        <v/>
      </c>
      <c r="F317" s="94">
        <f>IFERROR(F27,"")</f>
        <v>19.93</v>
      </c>
      <c r="G317" s="94" t="str">
        <f t="shared" ca="1" si="91"/>
        <v/>
      </c>
      <c r="H317" s="94">
        <f>IFERROR(H27,"")</f>
        <v>3.2000000000000001E-2</v>
      </c>
      <c r="I317" s="94" t="str">
        <f t="shared" ca="1" si="92"/>
        <v/>
      </c>
      <c r="J317" s="94">
        <f>IFERROR(J27,"")</f>
        <v>2.9E-4</v>
      </c>
      <c r="K317" s="94" t="str">
        <f t="shared" ca="1" si="93"/>
        <v/>
      </c>
      <c r="L317" s="94">
        <f>IFERROR(L27,"")</f>
        <v>2E-3</v>
      </c>
      <c r="M317" s="94" t="str">
        <f t="shared" ca="1" si="94"/>
        <v/>
      </c>
      <c r="N317" s="94">
        <f>IFERROR(N27,"")</f>
        <v>9.0000000000000006E-5</v>
      </c>
      <c r="O317" s="94" t="str">
        <f t="shared" ca="1" si="95"/>
        <v/>
      </c>
      <c r="P317" s="46"/>
    </row>
    <row r="318" spans="1:16" x14ac:dyDescent="0.25">
      <c r="A318" s="93" t="s">
        <v>109</v>
      </c>
      <c r="B318" s="94" t="s">
        <v>17</v>
      </c>
      <c r="C318" s="240" t="str">
        <f t="shared" ref="C318:D321" ca="1" si="96">IFERROR(C98,"")</f>
        <v/>
      </c>
      <c r="D318" s="94">
        <f t="shared" si="96"/>
        <v>0.124</v>
      </c>
      <c r="E318" s="94" t="str">
        <f t="shared" ca="1" si="90"/>
        <v/>
      </c>
      <c r="F318" s="94">
        <f>IFERROR(F98,"")</f>
        <v>19.600000000000001</v>
      </c>
      <c r="G318" s="94" t="str">
        <f t="shared" ca="1" si="91"/>
        <v/>
      </c>
      <c r="H318" s="94">
        <f>IFERROR(H98,"")</f>
        <v>0.11</v>
      </c>
      <c r="I318" s="94" t="str">
        <f t="shared" ca="1" si="92"/>
        <v/>
      </c>
      <c r="J318" s="94">
        <f>IFERROR(J98,"")</f>
        <v>4.4999999999999997E-3</v>
      </c>
      <c r="K318" s="94" t="str">
        <f t="shared" ca="1" si="93"/>
        <v/>
      </c>
      <c r="L318" s="94">
        <f>IFERROR(L98,"")</f>
        <v>5.4000000000000001E-4</v>
      </c>
      <c r="M318" s="94" t="str">
        <f t="shared" ca="1" si="94"/>
        <v/>
      </c>
      <c r="N318" s="94" t="str">
        <f ca="1">IFERROR(N98,"")</f>
        <v/>
      </c>
      <c r="O318" s="94" t="str">
        <f t="shared" ca="1" si="95"/>
        <v/>
      </c>
      <c r="P318" s="46"/>
    </row>
    <row r="319" spans="1:16" x14ac:dyDescent="0.25">
      <c r="A319" s="93" t="s">
        <v>312</v>
      </c>
      <c r="B319" s="94" t="s">
        <v>17</v>
      </c>
      <c r="C319" s="240" t="str">
        <f t="shared" ca="1" si="96"/>
        <v/>
      </c>
      <c r="D319" s="94">
        <f t="shared" si="96"/>
        <v>0.124</v>
      </c>
      <c r="E319" s="94" t="str">
        <f t="shared" ca="1" si="90"/>
        <v/>
      </c>
      <c r="F319" s="94">
        <f>IFERROR(F99,"")</f>
        <v>19.77</v>
      </c>
      <c r="G319" s="94" t="str">
        <f t="shared" ca="1" si="91"/>
        <v/>
      </c>
      <c r="H319" s="94">
        <f>IFERROR(H99,"")</f>
        <v>2.7E-2</v>
      </c>
      <c r="I319" s="94" t="str">
        <f t="shared" ca="1" si="92"/>
        <v/>
      </c>
      <c r="J319" s="94">
        <f>IFERROR(J99,"")</f>
        <v>3.6000000000000002E-4</v>
      </c>
      <c r="K319" s="94" t="str">
        <f t="shared" ca="1" si="93"/>
        <v/>
      </c>
      <c r="L319" s="94">
        <f>IFERROR(L99,"")</f>
        <v>3.0000000000000001E-3</v>
      </c>
      <c r="M319" s="94" t="str">
        <f t="shared" ca="1" si="94"/>
        <v/>
      </c>
      <c r="N319" s="94">
        <f>IFERROR(N99,"")</f>
        <v>6.7000000000000002E-3</v>
      </c>
      <c r="O319" s="94" t="str">
        <f t="shared" ca="1" si="95"/>
        <v/>
      </c>
      <c r="P319" s="46"/>
    </row>
    <row r="320" spans="1:16" x14ac:dyDescent="0.25">
      <c r="A320" s="93" t="s">
        <v>313</v>
      </c>
      <c r="B320" s="94" t="s">
        <v>17</v>
      </c>
      <c r="C320" s="240" t="str">
        <f t="shared" ca="1" si="96"/>
        <v/>
      </c>
      <c r="D320" s="94">
        <f t="shared" si="96"/>
        <v>0.124</v>
      </c>
      <c r="E320" s="94" t="str">
        <f t="shared" ca="1" si="90"/>
        <v/>
      </c>
      <c r="F320" s="94">
        <f>IFERROR(F100,"")</f>
        <v>19.79</v>
      </c>
      <c r="G320" s="94" t="str">
        <f t="shared" ca="1" si="91"/>
        <v/>
      </c>
      <c r="H320" s="94">
        <f>IFERROR(H100,"")</f>
        <v>3.5000000000000003E-2</v>
      </c>
      <c r="I320" s="94" t="str">
        <f t="shared" ca="1" si="92"/>
        <v/>
      </c>
      <c r="J320" s="94">
        <f>IFERROR(J100,"")</f>
        <v>3.6000000000000002E-4</v>
      </c>
      <c r="K320" s="94" t="str">
        <f t="shared" ca="1" si="93"/>
        <v/>
      </c>
      <c r="L320" s="94">
        <f>IFERROR(L100,"")</f>
        <v>3.0000000000000001E-3</v>
      </c>
      <c r="M320" s="94" t="str">
        <f t="shared" ca="1" si="94"/>
        <v/>
      </c>
      <c r="N320" s="94">
        <f>IFERROR(N100,"")</f>
        <v>6.6100000000000004E-3</v>
      </c>
      <c r="O320" s="94" t="str">
        <f t="shared" ca="1" si="95"/>
        <v/>
      </c>
      <c r="P320" s="46"/>
    </row>
    <row r="321" spans="1:16" x14ac:dyDescent="0.25">
      <c r="A321" s="93" t="s">
        <v>314</v>
      </c>
      <c r="B321" s="94" t="s">
        <v>17</v>
      </c>
      <c r="C321" s="240" t="str">
        <f t="shared" ca="1" si="96"/>
        <v/>
      </c>
      <c r="D321" s="94">
        <f t="shared" si="96"/>
        <v>0.124</v>
      </c>
      <c r="E321" s="94" t="str">
        <f t="shared" ca="1" si="90"/>
        <v/>
      </c>
      <c r="F321" s="94" t="str">
        <f ca="1">IFERROR(F101,"")</f>
        <v/>
      </c>
      <c r="G321" s="94" t="str">
        <f t="shared" ca="1" si="91"/>
        <v/>
      </c>
      <c r="H321" s="94" t="str">
        <f ca="1">IFERROR(H101,"")</f>
        <v/>
      </c>
      <c r="I321" s="94" t="str">
        <f t="shared" ca="1" si="92"/>
        <v/>
      </c>
      <c r="J321" s="94" t="str">
        <f ca="1">IFERROR(J101,"")</f>
        <v/>
      </c>
      <c r="K321" s="94" t="str">
        <f t="shared" ca="1" si="93"/>
        <v/>
      </c>
      <c r="L321" s="94" t="str">
        <f ca="1">IFERROR(L101,"")</f>
        <v/>
      </c>
      <c r="M321" s="94" t="str">
        <f t="shared" ca="1" si="94"/>
        <v/>
      </c>
      <c r="N321" s="94" t="str">
        <f ca="1">IFERROR(N101,"")</f>
        <v/>
      </c>
      <c r="O321" s="94" t="str">
        <f t="shared" ca="1" si="95"/>
        <v/>
      </c>
      <c r="P321" s="46"/>
    </row>
    <row r="322" spans="1:16" x14ac:dyDescent="0.25">
      <c r="A322" s="93" t="s">
        <v>106</v>
      </c>
      <c r="B322" s="94" t="s">
        <v>17</v>
      </c>
      <c r="C322" s="240" t="str">
        <f ca="1">IFERROR(C195,"")</f>
        <v/>
      </c>
      <c r="D322" s="94">
        <f>IFERROR(D195,"")</f>
        <v>3.3000000000000002E-2</v>
      </c>
      <c r="E322" s="94" t="str">
        <f ca="1">IFERROR(D322*$C322,"")</f>
        <v/>
      </c>
      <c r="F322" s="94">
        <f>IFERROR(F195,"")</f>
        <v>2.8</v>
      </c>
      <c r="G322" s="94" t="str">
        <f ca="1">IFERROR(F322*$C322,"")</f>
        <v/>
      </c>
      <c r="H322" s="94">
        <f>IFERROR(H195,"")</f>
        <v>4.5999999999999999E-3</v>
      </c>
      <c r="I322" s="94" t="str">
        <f ca="1">IFERROR(H322*$C322,"")</f>
        <v/>
      </c>
      <c r="J322" s="94">
        <f>IFERROR(J195,"")</f>
        <v>5.0000000000000001E-3</v>
      </c>
      <c r="K322" s="94" t="str">
        <f ca="1">IFERROR(J322*$C322,"")</f>
        <v/>
      </c>
      <c r="L322" s="94">
        <f>IFERROR(L195,"")</f>
        <v>1.5E-3</v>
      </c>
      <c r="M322" s="94" t="str">
        <f ca="1">IFERROR(L322*$C322,"")</f>
        <v/>
      </c>
      <c r="N322" s="94">
        <f>IFERROR(N195,"")</f>
        <v>1E-3</v>
      </c>
      <c r="O322" s="94" t="str">
        <f ca="1">IFERROR(N322*$C322,"")</f>
        <v/>
      </c>
      <c r="P322" s="46"/>
    </row>
    <row r="323" spans="1:16" x14ac:dyDescent="0.25">
      <c r="A323" s="215" t="s">
        <v>127</v>
      </c>
      <c r="B323" s="161"/>
      <c r="C323" s="166">
        <f ca="1">SUM(C315:C321)</f>
        <v>0</v>
      </c>
      <c r="D323" s="161"/>
      <c r="E323" s="166">
        <f ca="1">SUM(E315:E322)</f>
        <v>0</v>
      </c>
      <c r="F323" s="166"/>
      <c r="G323" s="166">
        <f ca="1">SUM(G315:G322)</f>
        <v>0</v>
      </c>
      <c r="H323" s="166"/>
      <c r="I323" s="166">
        <f ca="1">SUM(I315:I322)</f>
        <v>0</v>
      </c>
      <c r="J323" s="166"/>
      <c r="K323" s="166">
        <f ca="1">SUM(K315:K322)</f>
        <v>0</v>
      </c>
      <c r="L323" s="166"/>
      <c r="M323" s="166">
        <f ca="1">SUM(M315:M322)</f>
        <v>0</v>
      </c>
      <c r="N323" s="166"/>
      <c r="O323" s="166">
        <f ca="1">SUM(O315:O322)</f>
        <v>0</v>
      </c>
      <c r="P323" s="46"/>
    </row>
    <row r="324" spans="1:16" x14ac:dyDescent="0.25">
      <c r="A324" s="7"/>
      <c r="B324" s="7"/>
      <c r="C324" s="7"/>
      <c r="D324" s="7"/>
      <c r="E324" s="7"/>
      <c r="F324" s="7"/>
      <c r="G324" s="7"/>
      <c r="H324" s="7"/>
      <c r="I324" s="7"/>
      <c r="J324" s="7"/>
      <c r="K324" s="7"/>
      <c r="L324" s="7"/>
      <c r="M324" s="7"/>
      <c r="N324" s="7"/>
      <c r="O324" s="7"/>
      <c r="P324" s="46"/>
    </row>
    <row r="325" spans="1:16" x14ac:dyDescent="0.25">
      <c r="A325" s="165" t="s">
        <v>128</v>
      </c>
      <c r="B325" s="7"/>
      <c r="C325" s="7"/>
      <c r="D325" s="7"/>
      <c r="E325" s="7"/>
      <c r="F325" s="7"/>
      <c r="G325" s="7"/>
      <c r="H325" s="7"/>
      <c r="I325" s="7"/>
      <c r="J325" s="7"/>
      <c r="K325" s="7"/>
      <c r="L325" s="7"/>
      <c r="M325" s="7"/>
      <c r="N325" s="7"/>
      <c r="O325" s="7"/>
      <c r="P325" s="46"/>
    </row>
    <row r="326" spans="1:16" x14ac:dyDescent="0.25">
      <c r="A326" s="93" t="s">
        <v>297</v>
      </c>
      <c r="B326" s="94" t="s">
        <v>17</v>
      </c>
      <c r="C326" s="240" t="str">
        <f t="shared" ref="C326:D329" ca="1" si="97">IFERROR(C21,"")</f>
        <v/>
      </c>
      <c r="D326" s="94">
        <f t="shared" si="97"/>
        <v>0.13900000000000001</v>
      </c>
      <c r="E326" s="94" t="str">
        <f t="shared" ref="E326:E333" ca="1" si="98">IFERROR(D326*$C326,"")</f>
        <v/>
      </c>
      <c r="F326" s="94" t="str">
        <f ca="1">IFERROR(F21,"")</f>
        <v/>
      </c>
      <c r="G326" s="94" t="str">
        <f t="shared" ref="G326:G333" ca="1" si="99">IFERROR(F326*$C326,"")</f>
        <v/>
      </c>
      <c r="H326" s="94" t="str">
        <f ca="1">IFERROR(H21,"")</f>
        <v/>
      </c>
      <c r="I326" s="94" t="str">
        <f t="shared" ref="I326:I333" ca="1" si="100">IFERROR(H326*$C326,"")</f>
        <v/>
      </c>
      <c r="J326" s="94" t="str">
        <f ca="1">IFERROR(J21,"")</f>
        <v/>
      </c>
      <c r="K326" s="94" t="str">
        <f t="shared" ref="K326:K333" ca="1" si="101">IFERROR(J326*$C326,"")</f>
        <v/>
      </c>
      <c r="L326" s="94" t="str">
        <f ca="1">IFERROR(L21,"")</f>
        <v/>
      </c>
      <c r="M326" s="94" t="str">
        <f t="shared" ref="M326:M333" ca="1" si="102">IFERROR(L326*$C326,"")</f>
        <v/>
      </c>
      <c r="N326" s="94" t="str">
        <f ca="1">IFERROR(N21,"")</f>
        <v/>
      </c>
      <c r="O326" s="94" t="str">
        <f t="shared" ref="O326:O333" ca="1" si="103">IFERROR(N326*$C326,"")</f>
        <v/>
      </c>
      <c r="P326" s="46"/>
    </row>
    <row r="327" spans="1:16" x14ac:dyDescent="0.25">
      <c r="A327" s="93" t="s">
        <v>298</v>
      </c>
      <c r="B327" s="94" t="s">
        <v>17</v>
      </c>
      <c r="C327" s="240" t="str">
        <f t="shared" ca="1" si="97"/>
        <v/>
      </c>
      <c r="D327" s="94">
        <f t="shared" si="97"/>
        <v>0.13900000000000001</v>
      </c>
      <c r="E327" s="94" t="str">
        <f t="shared" ca="1" si="98"/>
        <v/>
      </c>
      <c r="F327" s="94">
        <f>IFERROR(F22,"")</f>
        <v>22.21</v>
      </c>
      <c r="G327" s="94" t="str">
        <f t="shared" ca="1" si="99"/>
        <v/>
      </c>
      <c r="H327" s="94">
        <f>IFERROR(H22,"")</f>
        <v>0.1565</v>
      </c>
      <c r="I327" s="94" t="str">
        <f t="shared" ca="1" si="100"/>
        <v/>
      </c>
      <c r="J327" s="94">
        <f>IFERROR(J22,"")</f>
        <v>1.45E-4</v>
      </c>
      <c r="K327" s="94" t="str">
        <f t="shared" ca="1" si="101"/>
        <v/>
      </c>
      <c r="L327" s="94">
        <f>IFERROR(L22,"")</f>
        <v>1.4499999999999999E-2</v>
      </c>
      <c r="M327" s="94" t="str">
        <f t="shared" ca="1" si="102"/>
        <v/>
      </c>
      <c r="N327" s="94">
        <f>IFERROR(N22,"")</f>
        <v>4.0000000000000003E-5</v>
      </c>
      <c r="O327" s="94" t="str">
        <f t="shared" ca="1" si="103"/>
        <v/>
      </c>
      <c r="P327" s="46"/>
    </row>
    <row r="328" spans="1:16" x14ac:dyDescent="0.25">
      <c r="A328" s="93" t="s">
        <v>299</v>
      </c>
      <c r="B328" s="94" t="s">
        <v>17</v>
      </c>
      <c r="C328" s="240" t="str">
        <f t="shared" ca="1" si="97"/>
        <v/>
      </c>
      <c r="D328" s="94">
        <f t="shared" si="97"/>
        <v>0.13900000000000001</v>
      </c>
      <c r="E328" s="94" t="str">
        <f t="shared" ca="1" si="98"/>
        <v/>
      </c>
      <c r="F328" s="94">
        <f>IFERROR(F23,"")</f>
        <v>22.24</v>
      </c>
      <c r="G328" s="94" t="str">
        <f t="shared" ca="1" si="99"/>
        <v/>
      </c>
      <c r="H328" s="94">
        <f>IFERROR(H23,"")</f>
        <v>0.10100000000000001</v>
      </c>
      <c r="I328" s="94" t="str">
        <f t="shared" ca="1" si="100"/>
        <v/>
      </c>
      <c r="J328" s="94">
        <f>IFERROR(J23,"")</f>
        <v>1.2999999999999999E-4</v>
      </c>
      <c r="K328" s="94" t="str">
        <f t="shared" ca="1" si="101"/>
        <v/>
      </c>
      <c r="L328" s="94">
        <f>IFERROR(L23,"")</f>
        <v>8.9999999999999993E-3</v>
      </c>
      <c r="M328" s="94" t="str">
        <f t="shared" ca="1" si="102"/>
        <v/>
      </c>
      <c r="N328" s="94">
        <f>IFERROR(N23,"")</f>
        <v>4.0000000000000003E-5</v>
      </c>
      <c r="O328" s="94" t="str">
        <f t="shared" ca="1" si="103"/>
        <v/>
      </c>
      <c r="P328" s="46"/>
    </row>
    <row r="329" spans="1:16" x14ac:dyDescent="0.25">
      <c r="A329" s="93" t="s">
        <v>300</v>
      </c>
      <c r="B329" s="94" t="s">
        <v>17</v>
      </c>
      <c r="C329" s="240" t="str">
        <f t="shared" ca="1" si="97"/>
        <v/>
      </c>
      <c r="D329" s="94">
        <f t="shared" si="97"/>
        <v>0.13900000000000001</v>
      </c>
      <c r="E329" s="94" t="str">
        <f t="shared" ca="1" si="98"/>
        <v/>
      </c>
      <c r="F329" s="94">
        <f>IFERROR(F24,"")</f>
        <v>22.24</v>
      </c>
      <c r="G329" s="94" t="str">
        <f t="shared" ca="1" si="99"/>
        <v/>
      </c>
      <c r="H329" s="94">
        <f>IFERROR(H24,"")</f>
        <v>0.14899999999999999</v>
      </c>
      <c r="I329" s="94" t="str">
        <f t="shared" ca="1" si="100"/>
        <v/>
      </c>
      <c r="J329" s="94">
        <f>IFERROR(J24,"")</f>
        <v>1.2999999999999999E-4</v>
      </c>
      <c r="K329" s="94" t="str">
        <f t="shared" ca="1" si="101"/>
        <v/>
      </c>
      <c r="L329" s="94">
        <f>IFERROR(L24,"")</f>
        <v>6.0000000000000001E-3</v>
      </c>
      <c r="M329" s="94" t="str">
        <f t="shared" ca="1" si="102"/>
        <v/>
      </c>
      <c r="N329" s="94">
        <f>IFERROR(N24,"")</f>
        <v>4.0000000000000003E-5</v>
      </c>
      <c r="O329" s="94" t="str">
        <f t="shared" ca="1" si="103"/>
        <v/>
      </c>
      <c r="P329" s="46"/>
    </row>
    <row r="330" spans="1:16" x14ac:dyDescent="0.25">
      <c r="A330" s="93" t="s">
        <v>108</v>
      </c>
      <c r="B330" s="94" t="s">
        <v>17</v>
      </c>
      <c r="C330" s="240" t="str">
        <f t="shared" ref="C330:D333" ca="1" si="104">IFERROR(C94,"")</f>
        <v/>
      </c>
      <c r="D330" s="94">
        <f t="shared" si="104"/>
        <v>0.13900000000000001</v>
      </c>
      <c r="E330" s="94" t="str">
        <f t="shared" ca="1" si="98"/>
        <v/>
      </c>
      <c r="F330" s="94">
        <f>IFERROR(F94,"")</f>
        <v>22.5</v>
      </c>
      <c r="G330" s="94" t="str">
        <f t="shared" ca="1" si="99"/>
        <v/>
      </c>
      <c r="H330" s="94">
        <f>IFERROR(H94,"")</f>
        <v>0.17</v>
      </c>
      <c r="I330" s="94" t="str">
        <f t="shared" ca="1" si="100"/>
        <v/>
      </c>
      <c r="J330" s="94">
        <f>IFERROR(J94,"")</f>
        <v>5.4000000000000003E-3</v>
      </c>
      <c r="K330" s="94" t="str">
        <f t="shared" ca="1" si="101"/>
        <v/>
      </c>
      <c r="L330" s="94">
        <f>IFERROR(L94,"")</f>
        <v>3.3999999999999998E-3</v>
      </c>
      <c r="M330" s="94" t="str">
        <f t="shared" ca="1" si="102"/>
        <v/>
      </c>
      <c r="N330" s="94">
        <f>IFERROR(N94,"")</f>
        <v>5.2000000000000002E-6</v>
      </c>
      <c r="O330" s="94" t="str">
        <f t="shared" ca="1" si="103"/>
        <v/>
      </c>
      <c r="P330" s="46"/>
    </row>
    <row r="331" spans="1:16" x14ac:dyDescent="0.25">
      <c r="A331" s="93" t="s">
        <v>309</v>
      </c>
      <c r="B331" s="94" t="s">
        <v>17</v>
      </c>
      <c r="C331" s="240" t="str">
        <f t="shared" ca="1" si="104"/>
        <v/>
      </c>
      <c r="D331" s="94">
        <f t="shared" si="104"/>
        <v>0.13900000000000001</v>
      </c>
      <c r="E331" s="94" t="str">
        <f t="shared" ca="1" si="98"/>
        <v/>
      </c>
      <c r="F331" s="94">
        <f>IFERROR(F95,"")</f>
        <v>22.57</v>
      </c>
      <c r="G331" s="94" t="str">
        <f t="shared" ca="1" si="99"/>
        <v/>
      </c>
      <c r="H331" s="94">
        <f>IFERROR(H95,"")</f>
        <v>1.4999999999999999E-2</v>
      </c>
      <c r="I331" s="94" t="str">
        <f t="shared" ca="1" si="100"/>
        <v/>
      </c>
      <c r="J331" s="94">
        <f>IFERROR(J95,"")</f>
        <v>2.0000000000000001E-4</v>
      </c>
      <c r="K331" s="94" t="str">
        <f t="shared" ca="1" si="101"/>
        <v/>
      </c>
      <c r="L331" s="94">
        <f>IFERROR(L95,"")</f>
        <v>3.0000000000000001E-3</v>
      </c>
      <c r="M331" s="94" t="str">
        <f t="shared" ca="1" si="102"/>
        <v/>
      </c>
      <c r="N331" s="94">
        <f>IFERROR(N95,"")</f>
        <v>2.5200000000000001E-3</v>
      </c>
      <c r="O331" s="94" t="str">
        <f t="shared" ca="1" si="103"/>
        <v/>
      </c>
      <c r="P331" s="46"/>
    </row>
    <row r="332" spans="1:16" x14ac:dyDescent="0.25">
      <c r="A332" s="93" t="s">
        <v>310</v>
      </c>
      <c r="B332" s="94" t="s">
        <v>17</v>
      </c>
      <c r="C332" s="240" t="str">
        <f t="shared" ca="1" si="104"/>
        <v/>
      </c>
      <c r="D332" s="94">
        <f t="shared" si="104"/>
        <v>0.13900000000000001</v>
      </c>
      <c r="E332" s="94" t="str">
        <f t="shared" ca="1" si="98"/>
        <v/>
      </c>
      <c r="F332" s="94">
        <f>IFERROR(F96,"")</f>
        <v>22.545000000000002</v>
      </c>
      <c r="G332" s="94" t="str">
        <f t="shared" ca="1" si="99"/>
        <v/>
      </c>
      <c r="H332" s="94">
        <f>IFERROR(H96,"")</f>
        <v>5.8499999999999996E-2</v>
      </c>
      <c r="I332" s="94" t="str">
        <f t="shared" ca="1" si="100"/>
        <v/>
      </c>
      <c r="J332" s="94">
        <f>IFERROR(J96,"")</f>
        <v>2.0000000000000001E-4</v>
      </c>
      <c r="K332" s="94" t="str">
        <f t="shared" ca="1" si="101"/>
        <v/>
      </c>
      <c r="L332" s="94">
        <f>IFERROR(L96,"")</f>
        <v>7.0000000000000001E-3</v>
      </c>
      <c r="M332" s="94" t="str">
        <f t="shared" ca="1" si="102"/>
        <v/>
      </c>
      <c r="N332" s="94">
        <f>IFERROR(N96,"")</f>
        <v>2.6049999999999997E-3</v>
      </c>
      <c r="O332" s="94" t="str">
        <f t="shared" ca="1" si="103"/>
        <v/>
      </c>
      <c r="P332" s="46"/>
    </row>
    <row r="333" spans="1:16" x14ac:dyDescent="0.25">
      <c r="A333" s="93" t="s">
        <v>311</v>
      </c>
      <c r="B333" s="94" t="s">
        <v>17</v>
      </c>
      <c r="C333" s="240" t="str">
        <f t="shared" ca="1" si="104"/>
        <v/>
      </c>
      <c r="D333" s="94">
        <f t="shared" si="104"/>
        <v>0.13900000000000001</v>
      </c>
      <c r="E333" s="94" t="str">
        <f t="shared" ca="1" si="98"/>
        <v/>
      </c>
      <c r="F333" s="94" t="str">
        <f ca="1">IFERROR(F97,"")</f>
        <v/>
      </c>
      <c r="G333" s="94" t="str">
        <f t="shared" ca="1" si="99"/>
        <v/>
      </c>
      <c r="H333" s="94" t="str">
        <f ca="1">IFERROR(H97,"")</f>
        <v/>
      </c>
      <c r="I333" s="94" t="str">
        <f t="shared" ca="1" si="100"/>
        <v/>
      </c>
      <c r="J333" s="94" t="str">
        <f ca="1">IFERROR(J97,"")</f>
        <v/>
      </c>
      <c r="K333" s="94" t="str">
        <f t="shared" ca="1" si="101"/>
        <v/>
      </c>
      <c r="L333" s="94" t="str">
        <f ca="1">IFERROR(L97,"")</f>
        <v/>
      </c>
      <c r="M333" s="94" t="str">
        <f t="shared" ca="1" si="102"/>
        <v/>
      </c>
      <c r="N333" s="94" t="str">
        <f ca="1">IFERROR(N97,"")</f>
        <v/>
      </c>
      <c r="O333" s="94" t="str">
        <f t="shared" ca="1" si="103"/>
        <v/>
      </c>
      <c r="P333" s="46"/>
    </row>
    <row r="334" spans="1:16" x14ac:dyDescent="0.25">
      <c r="A334" s="93" t="s">
        <v>105</v>
      </c>
      <c r="B334" s="94" t="s">
        <v>17</v>
      </c>
      <c r="C334" s="240" t="str">
        <f ca="1">IFERROR(C194,"")</f>
        <v/>
      </c>
      <c r="D334" s="94">
        <f>IFERROR(D194,"")</f>
        <v>1.6999999999999987E-2</v>
      </c>
      <c r="E334" s="94" t="str">
        <f ca="1">IFERROR(D334*$C334,"")</f>
        <v/>
      </c>
      <c r="F334" s="94">
        <f>IFERROR(F194,"")</f>
        <v>3.02</v>
      </c>
      <c r="G334" s="94" t="str">
        <f ca="1">IFERROR(F334*$C334,"")</f>
        <v/>
      </c>
      <c r="H334" s="94">
        <f>IFERROR(H194,"")</f>
        <v>5.1000000000000004E-3</v>
      </c>
      <c r="I334" s="94" t="str">
        <f ca="1">IFERROR(H334*$C334,"")</f>
        <v/>
      </c>
      <c r="J334" s="94">
        <f>IFERROR(J194,"")</f>
        <v>6.1999999999999998E-3</v>
      </c>
      <c r="K334" s="94" t="str">
        <f ca="1">IFERROR(J334*$C334,"")</f>
        <v/>
      </c>
      <c r="L334" s="94">
        <f>IFERROR(L194,"")</f>
        <v>1.6999999999999999E-3</v>
      </c>
      <c r="M334" s="94" t="str">
        <f ca="1">IFERROR(L334*$C334,"")</f>
        <v/>
      </c>
      <c r="N334" s="94">
        <f>IFERROR(N194,"")</f>
        <v>1.1000000000000001E-3</v>
      </c>
      <c r="O334" s="94" t="str">
        <f ca="1">IFERROR(N334*$C334,"")</f>
        <v/>
      </c>
      <c r="P334" s="46"/>
    </row>
    <row r="335" spans="1:16" x14ac:dyDescent="0.25">
      <c r="A335" s="215" t="s">
        <v>128</v>
      </c>
      <c r="B335" s="161"/>
      <c r="C335" s="166">
        <f ca="1">SUM(C326:C333)</f>
        <v>0</v>
      </c>
      <c r="D335" s="161"/>
      <c r="E335" s="166">
        <f ca="1">SUM(E326:E334)</f>
        <v>0</v>
      </c>
      <c r="F335" s="166"/>
      <c r="G335" s="166">
        <f ca="1">SUM(G326:G334)</f>
        <v>0</v>
      </c>
      <c r="H335" s="166"/>
      <c r="I335" s="166">
        <f ca="1">SUM(I326:I334)</f>
        <v>0</v>
      </c>
      <c r="J335" s="166"/>
      <c r="K335" s="166">
        <f ca="1">SUM(K326:K334)</f>
        <v>0</v>
      </c>
      <c r="L335" s="166"/>
      <c r="M335" s="166">
        <f ca="1">SUM(M326:M334)</f>
        <v>0</v>
      </c>
      <c r="N335" s="166"/>
      <c r="O335" s="166">
        <f ca="1">SUM(O326:O334)</f>
        <v>0</v>
      </c>
      <c r="P335" s="46"/>
    </row>
    <row r="336" spans="1:16" x14ac:dyDescent="0.25">
      <c r="A336" s="7"/>
      <c r="B336" s="7"/>
      <c r="C336" s="7"/>
      <c r="D336" s="7"/>
      <c r="E336" s="7"/>
      <c r="F336" s="7"/>
      <c r="G336" s="7"/>
      <c r="H336" s="7"/>
      <c r="I336" s="7"/>
      <c r="J336" s="7"/>
      <c r="K336" s="7"/>
      <c r="L336" s="7"/>
      <c r="M336" s="7"/>
      <c r="N336" s="7"/>
      <c r="O336" s="7"/>
      <c r="P336" s="46"/>
    </row>
    <row r="337" spans="1:16" x14ac:dyDescent="0.25">
      <c r="A337" s="165" t="s">
        <v>129</v>
      </c>
      <c r="B337" s="7"/>
      <c r="C337" s="7"/>
      <c r="D337" s="7"/>
      <c r="E337" s="7"/>
      <c r="F337" s="7"/>
      <c r="G337" s="7"/>
      <c r="H337" s="7"/>
      <c r="I337" s="7"/>
      <c r="J337" s="7"/>
      <c r="K337" s="7"/>
      <c r="L337" s="7"/>
      <c r="M337" s="7"/>
      <c r="N337" s="7"/>
      <c r="O337" s="7"/>
      <c r="P337" s="46"/>
    </row>
    <row r="338" spans="1:16" x14ac:dyDescent="0.25">
      <c r="A338" s="93" t="s">
        <v>146</v>
      </c>
      <c r="B338" s="94" t="s">
        <v>17</v>
      </c>
      <c r="C338" s="240" t="str">
        <f ca="1">IFERROR(C13,"")</f>
        <v/>
      </c>
      <c r="D338" s="94">
        <f>IFERROR(D13,"")</f>
        <v>0.127</v>
      </c>
      <c r="E338" s="94" t="str">
        <f t="shared" ref="E338:E341" ca="1" si="105">IFERROR(D338*$C338,"")</f>
        <v/>
      </c>
      <c r="F338" s="94">
        <f>IFERROR(F13,"")</f>
        <v>22.3</v>
      </c>
      <c r="G338" s="94" t="str">
        <f t="shared" ref="G338:G341" ca="1" si="106">IFERROR(F338*$C338,"")</f>
        <v/>
      </c>
      <c r="H338" s="94">
        <f>IFERROR(H13,"")</f>
        <v>0.2</v>
      </c>
      <c r="I338" s="94" t="str">
        <f t="shared" ref="I338:I341" ca="1" si="107">IFERROR(H338*$C338,"")</f>
        <v/>
      </c>
      <c r="J338" s="94">
        <f>IFERROR(J13,"")</f>
        <v>0</v>
      </c>
      <c r="K338" s="94" t="str">
        <f t="shared" ref="K338:K341" ca="1" si="108">IFERROR(J338*$C338,"")</f>
        <v/>
      </c>
      <c r="L338" s="94">
        <f>IFERROR(L13,"")</f>
        <v>9.8999999999999999E-4</v>
      </c>
      <c r="M338" s="94" t="str">
        <f t="shared" ref="M338:M341" ca="1" si="109">IFERROR(L338*$C338,"")</f>
        <v/>
      </c>
      <c r="N338" s="94" t="str">
        <f>IFERROR(N13,"")</f>
        <v>NP</v>
      </c>
      <c r="O338" s="94" t="str">
        <f t="shared" ref="O338:O341" ca="1" si="110">IFERROR(N338*$C338,"")</f>
        <v/>
      </c>
      <c r="P338" s="46"/>
    </row>
    <row r="339" spans="1:16" x14ac:dyDescent="0.25">
      <c r="A339" s="93" t="s">
        <v>296</v>
      </c>
      <c r="B339" s="94" t="s">
        <v>17</v>
      </c>
      <c r="C339" s="240" t="str">
        <f ca="1">IFERROR(C14,"")</f>
        <v/>
      </c>
      <c r="D339" s="94">
        <f>IFERROR(D14,"")</f>
        <v>0.127</v>
      </c>
      <c r="E339" s="94" t="str">
        <f t="shared" ca="1" si="105"/>
        <v/>
      </c>
      <c r="F339" s="94" t="str">
        <f ca="1">IFERROR(F14,"")</f>
        <v/>
      </c>
      <c r="G339" s="94" t="str">
        <f t="shared" ca="1" si="106"/>
        <v/>
      </c>
      <c r="H339" s="94" t="str">
        <f ca="1">IFERROR(H14,"")</f>
        <v/>
      </c>
      <c r="I339" s="94" t="str">
        <f t="shared" ca="1" si="107"/>
        <v/>
      </c>
      <c r="J339" s="94" t="str">
        <f ca="1">IFERROR(J14,"")</f>
        <v/>
      </c>
      <c r="K339" s="94" t="str">
        <f t="shared" ca="1" si="108"/>
        <v/>
      </c>
      <c r="L339" s="94" t="str">
        <f ca="1">IFERROR(L14,"")</f>
        <v/>
      </c>
      <c r="M339" s="94" t="str">
        <f t="shared" ca="1" si="109"/>
        <v/>
      </c>
      <c r="N339" s="94" t="str">
        <f ca="1">IFERROR(N14,"")</f>
        <v/>
      </c>
      <c r="O339" s="94" t="str">
        <f t="shared" ca="1" si="110"/>
        <v/>
      </c>
      <c r="P339" s="46"/>
    </row>
    <row r="340" spans="1:16" x14ac:dyDescent="0.25">
      <c r="A340" s="93" t="s">
        <v>111</v>
      </c>
      <c r="B340" s="94" t="s">
        <v>17</v>
      </c>
      <c r="C340" s="240" t="str">
        <f ca="1">IFERROR(C109,"")</f>
        <v/>
      </c>
      <c r="D340" s="94">
        <f>IFERROR(D109,"")</f>
        <v>0.127</v>
      </c>
      <c r="E340" s="94" t="str">
        <f t="shared" ca="1" si="105"/>
        <v/>
      </c>
      <c r="F340" s="94">
        <f>IFERROR(F109,"")</f>
        <v>22.3</v>
      </c>
      <c r="G340" s="94" t="str">
        <f t="shared" ca="1" si="106"/>
        <v/>
      </c>
      <c r="H340" s="94">
        <f>IFERROR(H109,"")</f>
        <v>0.2</v>
      </c>
      <c r="I340" s="94" t="str">
        <f t="shared" ca="1" si="107"/>
        <v/>
      </c>
      <c r="J340" s="94">
        <f>IFERROR(J109,"")</f>
        <v>0</v>
      </c>
      <c r="K340" s="94" t="str">
        <f t="shared" ca="1" si="108"/>
        <v/>
      </c>
      <c r="L340" s="94">
        <f>IFERROR(L109,"")</f>
        <v>9.8999999999999999E-4</v>
      </c>
      <c r="M340" s="94" t="str">
        <f t="shared" ca="1" si="109"/>
        <v/>
      </c>
      <c r="N340" s="94" t="str">
        <f>IFERROR(N109,"")</f>
        <v>NP</v>
      </c>
      <c r="O340" s="94" t="str">
        <f t="shared" ca="1" si="110"/>
        <v/>
      </c>
      <c r="P340" s="46"/>
    </row>
    <row r="341" spans="1:16" x14ac:dyDescent="0.25">
      <c r="A341" s="93" t="s">
        <v>316</v>
      </c>
      <c r="B341" s="94" t="s">
        <v>17</v>
      </c>
      <c r="C341" s="240" t="str">
        <f ca="1">IFERROR(C110,"")</f>
        <v/>
      </c>
      <c r="D341" s="94">
        <f>IFERROR(D110,"")</f>
        <v>0.127</v>
      </c>
      <c r="E341" s="94" t="str">
        <f t="shared" ca="1" si="105"/>
        <v/>
      </c>
      <c r="F341" s="94" t="str">
        <f ca="1">IFERROR(F110,"")</f>
        <v/>
      </c>
      <c r="G341" s="94" t="str">
        <f t="shared" ca="1" si="106"/>
        <v/>
      </c>
      <c r="H341" s="94" t="str">
        <f ca="1">IFERROR(H110,"")</f>
        <v/>
      </c>
      <c r="I341" s="94" t="str">
        <f t="shared" ca="1" si="107"/>
        <v/>
      </c>
      <c r="J341" s="94" t="str">
        <f ca="1">IFERROR(J110,"")</f>
        <v/>
      </c>
      <c r="K341" s="94" t="str">
        <f t="shared" ca="1" si="108"/>
        <v/>
      </c>
      <c r="L341" s="94" t="str">
        <f ca="1">IFERROR(L110,"")</f>
        <v/>
      </c>
      <c r="M341" s="94" t="str">
        <f t="shared" ca="1" si="109"/>
        <v/>
      </c>
      <c r="N341" s="94" t="str">
        <f ca="1">IFERROR(N110,"")</f>
        <v/>
      </c>
      <c r="O341" s="94" t="str">
        <f t="shared" ca="1" si="110"/>
        <v/>
      </c>
      <c r="P341" s="46"/>
    </row>
    <row r="342" spans="1:16" x14ac:dyDescent="0.25">
      <c r="A342" s="93" t="s">
        <v>104</v>
      </c>
      <c r="B342" s="94" t="s">
        <v>17</v>
      </c>
      <c r="C342" s="240" t="str">
        <f ca="1">IFERROR(C193,"")</f>
        <v/>
      </c>
      <c r="D342" s="5">
        <f>'Default Conversions'!D66</f>
        <v>2.9000000000000001E-2</v>
      </c>
      <c r="E342" s="94" t="str">
        <f ca="1">IFERROR(D342*$C342,"")</f>
        <v/>
      </c>
      <c r="F342" s="5">
        <f>'Default Conversions'!F66</f>
        <v>-16.8</v>
      </c>
      <c r="G342" s="94" t="str">
        <f ca="1">IFERROR(F342*$C342,"")</f>
        <v/>
      </c>
      <c r="H342" s="5">
        <f>'Default Conversions'!H66</f>
        <v>1.7999999999999999E-2</v>
      </c>
      <c r="I342" s="94" t="str">
        <f ca="1">IFERROR(H342*$C342,"")</f>
        <v/>
      </c>
      <c r="J342" s="5">
        <f>'Default Conversions'!J66</f>
        <v>3.3000000000000002E-2</v>
      </c>
      <c r="K342" s="94" t="str">
        <f ca="1">IFERROR(J342*$C342,"")</f>
        <v/>
      </c>
      <c r="L342" s="5">
        <f>'Default Conversions'!L66</f>
        <v>8.1999999999999998E-4</v>
      </c>
      <c r="M342" s="94" t="str">
        <f ca="1">IFERROR(L342*$C342,"")</f>
        <v/>
      </c>
      <c r="N342" s="5" t="str">
        <f>'Default Conversions'!N66</f>
        <v>NP</v>
      </c>
      <c r="O342" s="94" t="str">
        <f ca="1">IFERROR(N342*$C342,"")</f>
        <v/>
      </c>
      <c r="P342" s="46"/>
    </row>
    <row r="343" spans="1:16" x14ac:dyDescent="0.25">
      <c r="A343" s="215" t="s">
        <v>129</v>
      </c>
      <c r="B343" s="161"/>
      <c r="C343" s="166">
        <f ca="1">SUM(C338:C341)</f>
        <v>0</v>
      </c>
      <c r="D343" s="161"/>
      <c r="E343" s="166">
        <f ca="1">SUM(E338:E342)</f>
        <v>0</v>
      </c>
      <c r="F343" s="166"/>
      <c r="G343" s="166">
        <f ca="1">SUM(G338:G342)</f>
        <v>0</v>
      </c>
      <c r="H343" s="166"/>
      <c r="I343" s="166">
        <f ca="1">SUM(I338:I342)</f>
        <v>0</v>
      </c>
      <c r="J343" s="166"/>
      <c r="K343" s="166">
        <f ca="1">SUM(K338:K342)</f>
        <v>0</v>
      </c>
      <c r="L343" s="166"/>
      <c r="M343" s="166">
        <f ca="1">SUM(M338:M342)</f>
        <v>0</v>
      </c>
      <c r="N343" s="166"/>
      <c r="O343" s="166">
        <f ca="1">SUM(O338:O342)</f>
        <v>0</v>
      </c>
      <c r="P343" s="46"/>
    </row>
    <row r="344" spans="1:16" x14ac:dyDescent="0.25">
      <c r="A344" s="7"/>
      <c r="B344" s="7"/>
      <c r="C344" s="7"/>
      <c r="D344" s="7"/>
      <c r="E344" s="7"/>
      <c r="F344" s="7"/>
      <c r="G344" s="7"/>
      <c r="H344" s="7"/>
      <c r="I344" s="7"/>
      <c r="J344" s="7"/>
      <c r="K344" s="7"/>
      <c r="L344" s="7"/>
      <c r="M344" s="7"/>
      <c r="N344" s="7"/>
      <c r="O344" s="7"/>
      <c r="P344" s="46"/>
    </row>
    <row r="345" spans="1:16" x14ac:dyDescent="0.25">
      <c r="A345" s="165" t="s">
        <v>130</v>
      </c>
      <c r="B345" s="7"/>
      <c r="C345" s="7"/>
      <c r="D345" s="7"/>
      <c r="E345" s="7"/>
      <c r="F345" s="7"/>
      <c r="G345" s="7"/>
      <c r="H345" s="7"/>
      <c r="I345" s="7"/>
      <c r="J345" s="7"/>
      <c r="K345" s="7"/>
      <c r="L345" s="7"/>
      <c r="M345" s="7"/>
      <c r="N345" s="7"/>
      <c r="O345" s="7"/>
      <c r="P345" s="46"/>
    </row>
    <row r="346" spans="1:16" x14ac:dyDescent="0.25">
      <c r="A346" s="93" t="s">
        <v>149</v>
      </c>
      <c r="B346" s="94" t="s">
        <v>24</v>
      </c>
      <c r="C346" s="240" t="str">
        <f ca="1">IFERROR(C28,"")</f>
        <v/>
      </c>
      <c r="D346" s="94">
        <f>IFERROR(D28,"")</f>
        <v>0.10299999999999999</v>
      </c>
      <c r="E346" s="94" t="str">
        <f t="shared" ref="E346:M348" ca="1" si="111">IFERROR(D346*$C346,"")</f>
        <v/>
      </c>
      <c r="F346" s="94" t="str">
        <f ca="1">IFERROR(F28,"")</f>
        <v/>
      </c>
      <c r="G346" s="94" t="str">
        <f t="shared" ref="G346:G348" ca="1" si="112">IFERROR(F346*$C346,"")</f>
        <v/>
      </c>
      <c r="H346" s="94" t="str">
        <f ca="1">IFERROR(H28,"")</f>
        <v/>
      </c>
      <c r="I346" s="94" t="str">
        <f t="shared" ref="I346:I348" ca="1" si="113">IFERROR(H346*$C346,"")</f>
        <v/>
      </c>
      <c r="J346" s="94" t="str">
        <f ca="1">IFERROR(J28,"")</f>
        <v/>
      </c>
      <c r="K346" s="94" t="str">
        <f t="shared" ref="K346:K348" ca="1" si="114">IFERROR(J346*$C346,"")</f>
        <v/>
      </c>
      <c r="L346" s="94" t="str">
        <f ca="1">IFERROR(L28,"")</f>
        <v/>
      </c>
      <c r="M346" s="94" t="str">
        <f t="shared" ref="M346:M348" ca="1" si="115">IFERROR(L346*$C346,"")</f>
        <v/>
      </c>
      <c r="N346" s="94" t="str">
        <f ca="1">IFERROR(N28,"")</f>
        <v/>
      </c>
      <c r="O346" s="94" t="str">
        <f t="shared" ref="O346:O348" ca="1" si="116">IFERROR(N346*$C346,"")</f>
        <v/>
      </c>
      <c r="P346" s="46"/>
    </row>
    <row r="347" spans="1:16" x14ac:dyDescent="0.25">
      <c r="A347" s="93" t="s">
        <v>110</v>
      </c>
      <c r="B347" s="94" t="s">
        <v>24</v>
      </c>
      <c r="C347" s="240" t="str">
        <f ca="1">IFERROR(C102,"")</f>
        <v/>
      </c>
      <c r="D347" s="94">
        <f>IFERROR(D102,"")</f>
        <v>0.10299999999999999</v>
      </c>
      <c r="E347" s="94" t="str">
        <f t="shared" ca="1" si="111"/>
        <v/>
      </c>
      <c r="F347" s="94">
        <f>IFERROR(F102,"")</f>
        <v>13.1</v>
      </c>
      <c r="G347" s="94" t="str">
        <f t="shared" ca="1" si="111"/>
        <v/>
      </c>
      <c r="H347" s="94">
        <f>IFERROR(H102,"")</f>
        <v>0.01</v>
      </c>
      <c r="I347" s="94" t="str">
        <f t="shared" ca="1" si="111"/>
        <v/>
      </c>
      <c r="J347" s="94">
        <f>IFERROR(J102,"")</f>
        <v>6.2999999999999998E-6</v>
      </c>
      <c r="K347" s="94" t="str">
        <f t="shared" ca="1" si="111"/>
        <v/>
      </c>
      <c r="L347" s="94">
        <f>IFERROR(L102,"")</f>
        <v>7.6000000000000004E-4</v>
      </c>
      <c r="M347" s="94" t="str">
        <f t="shared" ca="1" si="111"/>
        <v/>
      </c>
      <c r="N347" s="94">
        <f>IFERROR(N102,"")</f>
        <v>8.3999999999999992E-6</v>
      </c>
      <c r="O347" s="94" t="str">
        <f t="shared" ca="1" si="116"/>
        <v/>
      </c>
      <c r="P347" s="46"/>
    </row>
    <row r="348" spans="1:16" x14ac:dyDescent="0.25">
      <c r="A348" s="93" t="s">
        <v>315</v>
      </c>
      <c r="B348" s="94" t="s">
        <v>24</v>
      </c>
      <c r="C348" s="240" t="str">
        <f ca="1">IFERROR(C103,"")</f>
        <v/>
      </c>
      <c r="D348" s="94">
        <f>IFERROR(D103,"")</f>
        <v>0.10299999999999999</v>
      </c>
      <c r="E348" s="94" t="str">
        <f t="shared" ca="1" si="111"/>
        <v/>
      </c>
      <c r="F348" s="94" t="str">
        <f ca="1">IFERROR(F103,"")</f>
        <v/>
      </c>
      <c r="G348" s="94" t="str">
        <f t="shared" ca="1" si="112"/>
        <v/>
      </c>
      <c r="H348" s="94" t="str">
        <f ca="1">IFERROR(H103,"")</f>
        <v/>
      </c>
      <c r="I348" s="94" t="str">
        <f t="shared" ca="1" si="113"/>
        <v/>
      </c>
      <c r="J348" s="94" t="str">
        <f ca="1">IFERROR(J103,"")</f>
        <v/>
      </c>
      <c r="K348" s="94" t="str">
        <f t="shared" ca="1" si="114"/>
        <v/>
      </c>
      <c r="L348" s="94" t="str">
        <f ca="1">IFERROR(L103,"")</f>
        <v/>
      </c>
      <c r="M348" s="94" t="str">
        <f t="shared" ca="1" si="115"/>
        <v/>
      </c>
      <c r="N348" s="94" t="str">
        <f ca="1">IFERROR(N103,"")</f>
        <v/>
      </c>
      <c r="O348" s="94" t="str">
        <f t="shared" ca="1" si="116"/>
        <v/>
      </c>
      <c r="P348" s="46"/>
    </row>
    <row r="349" spans="1:16" x14ac:dyDescent="0.25">
      <c r="A349" s="93" t="s">
        <v>107</v>
      </c>
      <c r="B349" s="94" t="s">
        <v>24</v>
      </c>
      <c r="C349" s="240" t="str">
        <f ca="1">IFERROR(C198,"")</f>
        <v/>
      </c>
      <c r="D349" s="94">
        <f>IFERROR(D198,"")</f>
        <v>5.1999999999999998E-3</v>
      </c>
      <c r="E349" s="94" t="str">
        <f ca="1">IFERROR(D349*$C349,"")</f>
        <v/>
      </c>
      <c r="F349" s="94">
        <f>IFERROR(F198,"")</f>
        <v>2.2000000000000002</v>
      </c>
      <c r="G349" s="94" t="str">
        <f ca="1">IFERROR(F349*$C349,"")</f>
        <v/>
      </c>
      <c r="H349" s="94">
        <f>IFERROR(H198,"")</f>
        <v>3.7000000000000002E-3</v>
      </c>
      <c r="I349" s="94" t="str">
        <f ca="1">IFERROR(H349*$C349,"")</f>
        <v/>
      </c>
      <c r="J349" s="94">
        <f>IFERROR(J198,"")</f>
        <v>4.5999999999999999E-3</v>
      </c>
      <c r="K349" s="94" t="str">
        <f ca="1">IFERROR(J349*$C349,"")</f>
        <v/>
      </c>
      <c r="L349" s="94">
        <f>IFERROR(L198,"")</f>
        <v>7.2000000000000002E-5</v>
      </c>
      <c r="M349" s="94" t="str">
        <f ca="1">IFERROR(L349*$C349,"")</f>
        <v/>
      </c>
      <c r="N349" s="94">
        <f>IFERROR(N198,"")</f>
        <v>6.1E-6</v>
      </c>
      <c r="O349" s="94" t="str">
        <f ca="1">IFERROR(N349*$C349,"")</f>
        <v/>
      </c>
      <c r="P349" s="46"/>
    </row>
    <row r="350" spans="1:16" x14ac:dyDescent="0.25">
      <c r="A350" s="215" t="s">
        <v>130</v>
      </c>
      <c r="B350" s="161"/>
      <c r="C350" s="166">
        <f ca="1">SUM(C346:C348)</f>
        <v>0</v>
      </c>
      <c r="D350" s="161"/>
      <c r="E350" s="166">
        <f ca="1">SUM(E346:E349)</f>
        <v>0</v>
      </c>
      <c r="F350" s="166"/>
      <c r="G350" s="166">
        <f ca="1">SUM(G346:G349)</f>
        <v>0</v>
      </c>
      <c r="H350" s="166"/>
      <c r="I350" s="166">
        <f ca="1">SUM(I346:I349)</f>
        <v>0</v>
      </c>
      <c r="J350" s="166"/>
      <c r="K350" s="166">
        <f ca="1">SUM(K346:K349)</f>
        <v>0</v>
      </c>
      <c r="L350" s="166"/>
      <c r="M350" s="166">
        <f ca="1">SUM(M346:M349)</f>
        <v>0</v>
      </c>
      <c r="N350" s="166"/>
      <c r="O350" s="166">
        <f ca="1">SUM(O346:O349)</f>
        <v>0</v>
      </c>
      <c r="P350" s="46"/>
    </row>
    <row r="351" spans="1:16" x14ac:dyDescent="0.25">
      <c r="A351" s="7"/>
      <c r="B351" s="7"/>
      <c r="C351" s="7"/>
      <c r="D351" s="7"/>
      <c r="E351" s="7"/>
      <c r="F351" s="7"/>
      <c r="G351" s="7"/>
      <c r="H351" s="7"/>
      <c r="I351" s="7"/>
      <c r="J351" s="7"/>
      <c r="K351" s="7"/>
      <c r="L351" s="7"/>
      <c r="M351" s="7"/>
      <c r="N351" s="7"/>
      <c r="O351" s="7"/>
      <c r="P351" s="46"/>
    </row>
    <row r="352" spans="1:16" x14ac:dyDescent="0.25">
      <c r="A352" s="165" t="s">
        <v>318</v>
      </c>
      <c r="B352" s="7"/>
      <c r="C352" s="7"/>
      <c r="D352" s="7"/>
      <c r="E352" s="7"/>
      <c r="F352" s="7"/>
      <c r="G352" s="7"/>
      <c r="H352" s="7"/>
      <c r="I352" s="7"/>
      <c r="J352" s="7"/>
      <c r="K352" s="7"/>
      <c r="L352" s="7"/>
      <c r="M352" s="7"/>
      <c r="N352" s="7"/>
      <c r="O352" s="7"/>
      <c r="P352" s="46"/>
    </row>
    <row r="353" spans="1:16" x14ac:dyDescent="0.25">
      <c r="A353" s="93" t="s">
        <v>306</v>
      </c>
      <c r="B353" s="94" t="s">
        <v>24</v>
      </c>
      <c r="C353" s="240" t="str">
        <f ca="1">IFERROR(C31,"")</f>
        <v/>
      </c>
      <c r="D353" s="94" t="str">
        <f>IFERROR(D31,"")</f>
        <v>NP</v>
      </c>
      <c r="E353" s="94" t="str">
        <f t="shared" ref="E353:G354" ca="1" si="117">IFERROR(D353*$C353,"")</f>
        <v/>
      </c>
      <c r="F353" s="94" t="str">
        <f ca="1">IFERROR(F31,"")</f>
        <v/>
      </c>
      <c r="G353" s="94" t="str">
        <f t="shared" ca="1" si="117"/>
        <v/>
      </c>
      <c r="H353" s="94" t="str">
        <f ca="1">IFERROR(H31,"")</f>
        <v/>
      </c>
      <c r="I353" s="94" t="str">
        <f t="shared" ref="I353:I354" ca="1" si="118">IFERROR(H353*$C353,"")</f>
        <v/>
      </c>
      <c r="J353" s="94" t="str">
        <f ca="1">IFERROR(J31,"")</f>
        <v/>
      </c>
      <c r="K353" s="94" t="str">
        <f t="shared" ref="K353:K354" ca="1" si="119">IFERROR(J353*$C353,"")</f>
        <v/>
      </c>
      <c r="L353" s="94" t="str">
        <f ca="1">IFERROR(L31,"")</f>
        <v/>
      </c>
      <c r="M353" s="94" t="str">
        <f t="shared" ref="M353:M354" ca="1" si="120">IFERROR(L353*$C353,"")</f>
        <v/>
      </c>
      <c r="N353" s="94" t="str">
        <f ca="1">IFERROR(N31,"")</f>
        <v/>
      </c>
      <c r="O353" s="94" t="str">
        <f t="shared" ref="O353:O354" ca="1" si="121">IFERROR(N353*$C353,"")</f>
        <v/>
      </c>
      <c r="P353" s="46"/>
    </row>
    <row r="354" spans="1:16" x14ac:dyDescent="0.25">
      <c r="A354" s="93" t="s">
        <v>307</v>
      </c>
      <c r="B354" s="94" t="s">
        <v>24</v>
      </c>
      <c r="C354" s="240" t="str">
        <f ca="1">IFERROR(C32,"")</f>
        <v/>
      </c>
      <c r="D354" s="94" t="str">
        <f>IFERROR(D32,"")</f>
        <v>NP</v>
      </c>
      <c r="E354" s="94" t="str">
        <f t="shared" ca="1" si="117"/>
        <v/>
      </c>
      <c r="F354" s="94">
        <f>IFERROR(F32,"")</f>
        <v>12.69</v>
      </c>
      <c r="G354" s="94" t="str">
        <f t="shared" ca="1" si="117"/>
        <v/>
      </c>
      <c r="H354" s="94">
        <f>IFERROR(H32,"")</f>
        <v>2.1000000000000001E-2</v>
      </c>
      <c r="I354" s="94" t="str">
        <f t="shared" ca="1" si="118"/>
        <v/>
      </c>
      <c r="J354" s="94">
        <f>IFERROR(J32,"")</f>
        <v>1.2999999999999999E-4</v>
      </c>
      <c r="K354" s="94" t="str">
        <f t="shared" ca="1" si="119"/>
        <v/>
      </c>
      <c r="L354" s="94">
        <f>IFERROR(L32,"")</f>
        <v>1E-3</v>
      </c>
      <c r="M354" s="94" t="str">
        <f t="shared" ca="1" si="120"/>
        <v/>
      </c>
      <c r="N354" s="94">
        <f>IFERROR(N32,"")</f>
        <v>0</v>
      </c>
      <c r="O354" s="94" t="str">
        <f t="shared" ca="1" si="121"/>
        <v/>
      </c>
      <c r="P354" s="46"/>
    </row>
    <row r="355" spans="1:16" x14ac:dyDescent="0.25">
      <c r="A355" s="93" t="s">
        <v>319</v>
      </c>
      <c r="B355" s="94" t="s">
        <v>24</v>
      </c>
      <c r="C355" s="240" t="str">
        <f ca="1">IFERROR(C196,"")</f>
        <v/>
      </c>
      <c r="D355" s="94">
        <f>IFERROR(D196,"")</f>
        <v>8.7999999999999995E-2</v>
      </c>
      <c r="E355" s="94" t="str">
        <f ca="1">IFERROR(D355*$C355,"")</f>
        <v/>
      </c>
      <c r="F355" s="94">
        <f>IFERROR(F196,"")</f>
        <v>1.47</v>
      </c>
      <c r="G355" s="94" t="str">
        <f ca="1">IFERROR(F355*$C355,"")</f>
        <v/>
      </c>
      <c r="H355" s="94">
        <f>IFERROR(H196,"")</f>
        <v>1.6000000000000001E-3</v>
      </c>
      <c r="I355" s="94" t="str">
        <f ca="1">IFERROR(H355*$C355,"")</f>
        <v/>
      </c>
      <c r="J355" s="94">
        <f>IFERROR(J196,"")</f>
        <v>2.3999999999999998E-3</v>
      </c>
      <c r="K355" s="94" t="str">
        <f ca="1">IFERROR(J355*$C355,"")</f>
        <v/>
      </c>
      <c r="L355" s="94">
        <f>IFERROR(L196,"")</f>
        <v>6.9999999999999999E-4</v>
      </c>
      <c r="M355" s="94" t="str">
        <f ca="1">IFERROR(L355*$C355,"")</f>
        <v/>
      </c>
      <c r="N355" s="94">
        <f>IFERROR(N196,"")</f>
        <v>2.9999999999999997E-4</v>
      </c>
      <c r="O355" s="94" t="str">
        <f ca="1">IFERROR(N355*$C355,"")</f>
        <v/>
      </c>
      <c r="P355" s="46"/>
    </row>
    <row r="356" spans="1:16" x14ac:dyDescent="0.25">
      <c r="A356" s="215" t="s">
        <v>130</v>
      </c>
      <c r="B356" s="161"/>
      <c r="C356" s="166">
        <f ca="1">SUM(C353,C354)</f>
        <v>0</v>
      </c>
      <c r="D356" s="161"/>
      <c r="E356" s="166">
        <f ca="1">SUM(E353:E355)</f>
        <v>0</v>
      </c>
      <c r="F356" s="166"/>
      <c r="G356" s="166">
        <f ca="1">SUM(G353:G355)</f>
        <v>0</v>
      </c>
      <c r="H356" s="166"/>
      <c r="I356" s="166">
        <f ca="1">SUM(I353:I355)</f>
        <v>0</v>
      </c>
      <c r="J356" s="166"/>
      <c r="K356" s="166">
        <f ca="1">SUM(K353:K355)</f>
        <v>0</v>
      </c>
      <c r="L356" s="166"/>
      <c r="M356" s="166">
        <f ca="1">SUM(M353:M355)</f>
        <v>0</v>
      </c>
      <c r="N356" s="166"/>
      <c r="O356" s="166">
        <f ca="1">SUM(O353:O355)</f>
        <v>0</v>
      </c>
      <c r="P356" s="46"/>
    </row>
    <row r="357" spans="1:16" x14ac:dyDescent="0.25">
      <c r="A357" s="7"/>
      <c r="B357" s="7"/>
      <c r="C357" s="7"/>
      <c r="D357" s="7"/>
      <c r="E357" s="7"/>
      <c r="F357" s="7"/>
      <c r="G357" s="7"/>
      <c r="H357" s="7"/>
      <c r="I357" s="7"/>
      <c r="J357" s="7"/>
      <c r="K357" s="7"/>
      <c r="L357" s="7"/>
      <c r="M357" s="7"/>
      <c r="N357" s="7"/>
      <c r="O357" s="7"/>
      <c r="P357" s="46"/>
    </row>
    <row r="358" spans="1:16" x14ac:dyDescent="0.25">
      <c r="A358" s="165" t="s">
        <v>320</v>
      </c>
      <c r="B358" s="7"/>
      <c r="C358" s="7"/>
      <c r="D358" s="7"/>
      <c r="E358" s="7"/>
      <c r="F358" s="7"/>
      <c r="G358" s="7"/>
      <c r="H358" s="7"/>
      <c r="I358" s="7"/>
      <c r="J358" s="7"/>
      <c r="K358" s="7"/>
      <c r="L358" s="7"/>
      <c r="M358" s="7"/>
      <c r="N358" s="7"/>
      <c r="O358" s="7"/>
      <c r="P358" s="46"/>
    </row>
    <row r="359" spans="1:16" x14ac:dyDescent="0.25">
      <c r="A359" s="93" t="s">
        <v>322</v>
      </c>
      <c r="B359" s="94" t="s">
        <v>24</v>
      </c>
      <c r="C359" s="240" t="str">
        <f ca="1">IFERROR(C29,"")</f>
        <v/>
      </c>
      <c r="D359" s="94" t="str">
        <f>IFERROR(D29,"")</f>
        <v>NP</v>
      </c>
      <c r="E359" s="94" t="str">
        <f t="shared" ref="E359:E360" ca="1" si="122">IFERROR(D359*$C359,"")</f>
        <v/>
      </c>
      <c r="F359" s="94" t="str">
        <f ca="1">IFERROR(F29,"")</f>
        <v/>
      </c>
      <c r="G359" s="94" t="str">
        <f t="shared" ref="G359:G360" ca="1" si="123">IFERROR(F359*$C359,"")</f>
        <v/>
      </c>
      <c r="H359" s="94" t="str">
        <f ca="1">IFERROR(H29,"")</f>
        <v/>
      </c>
      <c r="I359" s="94" t="str">
        <f t="shared" ref="I359:I360" ca="1" si="124">IFERROR(H359*$C359,"")</f>
        <v/>
      </c>
      <c r="J359" s="94" t="str">
        <f ca="1">IFERROR(J29,"")</f>
        <v/>
      </c>
      <c r="K359" s="94" t="str">
        <f t="shared" ref="K359:K360" ca="1" si="125">IFERROR(J359*$C359,"")</f>
        <v/>
      </c>
      <c r="L359" s="94" t="str">
        <f ca="1">IFERROR(L29,"")</f>
        <v/>
      </c>
      <c r="M359" s="94" t="str">
        <f t="shared" ref="M359:M360" ca="1" si="126">IFERROR(L359*$C359,"")</f>
        <v/>
      </c>
      <c r="N359" s="94" t="str">
        <f ca="1">IFERROR(N29,"")</f>
        <v/>
      </c>
      <c r="O359" s="94" t="str">
        <f t="shared" ref="O359:O360" ca="1" si="127">IFERROR(N359*$C359,"")</f>
        <v/>
      </c>
      <c r="P359" s="46"/>
    </row>
    <row r="360" spans="1:16" x14ac:dyDescent="0.25">
      <c r="A360" s="93" t="s">
        <v>323</v>
      </c>
      <c r="B360" s="94" t="s">
        <v>24</v>
      </c>
      <c r="C360" s="240" t="str">
        <f ca="1">IFERROR(C30,"")</f>
        <v/>
      </c>
      <c r="D360" s="94" t="str">
        <f>IFERROR(D30,"")</f>
        <v>NP</v>
      </c>
      <c r="E360" s="94" t="str">
        <f t="shared" ca="1" si="122"/>
        <v/>
      </c>
      <c r="F360" s="94">
        <f>IFERROR(F30,"")</f>
        <v>1957.835</v>
      </c>
      <c r="G360" s="94" t="str">
        <f t="shared" ca="1" si="123"/>
        <v/>
      </c>
      <c r="H360" s="94">
        <f>IFERROR(H30,"")</f>
        <v>16.032499999999999</v>
      </c>
      <c r="I360" s="94" t="str">
        <f t="shared" ca="1" si="124"/>
        <v/>
      </c>
      <c r="J360" s="94">
        <f>IFERROR(J30,"")</f>
        <v>2.3045E-2</v>
      </c>
      <c r="K360" s="94" t="str">
        <f t="shared" ca="1" si="125"/>
        <v/>
      </c>
      <c r="L360" s="94">
        <f>IFERROR(L30,"")</f>
        <v>0.27750000000000002</v>
      </c>
      <c r="M360" s="94" t="str">
        <f t="shared" ca="1" si="126"/>
        <v/>
      </c>
      <c r="N360" s="94">
        <f>IFERROR(N30,"")</f>
        <v>0</v>
      </c>
      <c r="O360" s="94" t="str">
        <f t="shared" ca="1" si="127"/>
        <v/>
      </c>
      <c r="P360" s="46"/>
    </row>
    <row r="361" spans="1:16" x14ac:dyDescent="0.25">
      <c r="A361" s="93" t="s">
        <v>321</v>
      </c>
      <c r="B361" s="94" t="s">
        <v>24</v>
      </c>
      <c r="C361" s="240" t="str">
        <f ca="1">IFERROR(C197,"")</f>
        <v/>
      </c>
      <c r="D361" s="94">
        <f>IFERROR(D197,"")</f>
        <v>19.983000000000001</v>
      </c>
      <c r="E361" s="94" t="str">
        <f ca="1">IFERROR(D361*$C361,"")</f>
        <v/>
      </c>
      <c r="F361" s="94">
        <f>IFERROR(F197,"")</f>
        <v>343.92</v>
      </c>
      <c r="G361" s="94" t="str">
        <f ca="1">IFERROR(F361*$C361,"")</f>
        <v/>
      </c>
      <c r="H361" s="94">
        <f>IFERROR(H197,"")</f>
        <v>0.47320000000000001</v>
      </c>
      <c r="I361" s="94" t="str">
        <f ca="1">IFERROR(H361*$C361,"")</f>
        <v/>
      </c>
      <c r="J361" s="94">
        <f>IFERROR(J197,"")</f>
        <v>2.1650999999999998</v>
      </c>
      <c r="K361" s="94" t="str">
        <f ca="1">IFERROR(J361*$C361,"")</f>
        <v/>
      </c>
      <c r="L361" s="94">
        <f>IFERROR(L197,"")</f>
        <v>0.18459999999999999</v>
      </c>
      <c r="M361" s="94" t="str">
        <f ca="1">IFERROR(L361*$C361,"")</f>
        <v/>
      </c>
      <c r="N361" s="94">
        <f>IFERROR(N197,"")</f>
        <v>0.28949999999999998</v>
      </c>
      <c r="O361" s="94" t="str">
        <f ca="1">IFERROR(N361*$C361,"")</f>
        <v/>
      </c>
      <c r="P361" s="46"/>
    </row>
    <row r="362" spans="1:16" ht="15.75" thickBot="1" x14ac:dyDescent="0.3">
      <c r="A362" s="215" t="s">
        <v>130</v>
      </c>
      <c r="B362" s="161"/>
      <c r="C362" s="166">
        <f ca="1">SUM(C359,C360)</f>
        <v>0</v>
      </c>
      <c r="D362" s="161"/>
      <c r="E362" s="166">
        <f ca="1">SUM(E359:E361)</f>
        <v>0</v>
      </c>
      <c r="F362" s="166"/>
      <c r="G362" s="166">
        <f ca="1">SUM(G359:G361)</f>
        <v>0</v>
      </c>
      <c r="H362" s="166"/>
      <c r="I362" s="166">
        <f ca="1">SUM(I359:I361)</f>
        <v>0</v>
      </c>
      <c r="J362" s="166"/>
      <c r="K362" s="166">
        <f ca="1">SUM(K359:K361)</f>
        <v>0</v>
      </c>
      <c r="L362" s="166"/>
      <c r="M362" s="166">
        <f ca="1">SUM(M359:M361)</f>
        <v>0</v>
      </c>
      <c r="N362" s="166"/>
      <c r="O362" s="166">
        <f ca="1">SUM(O359:O361)</f>
        <v>0</v>
      </c>
      <c r="P362" s="46"/>
    </row>
    <row r="363" spans="1:16" ht="16.5" thickBot="1" x14ac:dyDescent="0.3">
      <c r="A363" s="343" t="s">
        <v>141</v>
      </c>
      <c r="B363" s="344"/>
      <c r="C363" s="344"/>
      <c r="D363" s="344"/>
      <c r="E363" s="344"/>
      <c r="F363" s="344"/>
      <c r="G363" s="344"/>
      <c r="H363" s="344"/>
      <c r="I363" s="344"/>
      <c r="J363" s="344"/>
      <c r="K363" s="344"/>
      <c r="L363" s="344"/>
      <c r="M363" s="344"/>
      <c r="N363" s="344"/>
      <c r="O363" s="345"/>
      <c r="P363" s="46"/>
    </row>
    <row r="364" spans="1:16" x14ac:dyDescent="0.25">
      <c r="A364" s="358" t="s">
        <v>183</v>
      </c>
      <c r="B364" s="358"/>
      <c r="C364" s="358"/>
      <c r="D364" s="358"/>
      <c r="E364" s="358"/>
      <c r="F364" s="358"/>
      <c r="G364" s="358"/>
      <c r="H364" s="358"/>
      <c r="I364" s="358"/>
      <c r="J364" s="358"/>
      <c r="K364" s="46"/>
      <c r="L364" s="46"/>
      <c r="M364" s="46"/>
      <c r="N364" s="46"/>
      <c r="O364" s="46"/>
      <c r="P364" s="46"/>
    </row>
    <row r="365" spans="1:16" x14ac:dyDescent="0.25">
      <c r="A365" s="213" t="s">
        <v>143</v>
      </c>
      <c r="B365" s="46"/>
      <c r="C365" s="46"/>
      <c r="D365" s="46"/>
      <c r="E365" s="46"/>
      <c r="F365" s="46"/>
      <c r="G365" s="46"/>
      <c r="H365" s="46"/>
      <c r="I365" s="46"/>
      <c r="J365" s="46"/>
      <c r="K365" s="46"/>
      <c r="L365" s="46"/>
      <c r="M365" s="46"/>
      <c r="N365" s="46"/>
      <c r="O365" s="46"/>
      <c r="P365" s="46"/>
    </row>
    <row r="366" spans="1:16" x14ac:dyDescent="0.25">
      <c r="A366" s="46"/>
      <c r="B366" s="46"/>
      <c r="C366" s="46"/>
      <c r="D366" s="46"/>
      <c r="E366" s="46"/>
      <c r="F366" s="46"/>
      <c r="G366" s="46"/>
      <c r="H366" s="46"/>
      <c r="I366" s="46"/>
      <c r="J366" s="46"/>
      <c r="K366" s="46"/>
      <c r="L366" s="46"/>
      <c r="M366" s="46"/>
      <c r="N366" s="46"/>
      <c r="O366" s="46"/>
      <c r="P366" s="46"/>
    </row>
    <row r="367" spans="1:16" x14ac:dyDescent="0.25">
      <c r="A367" s="46"/>
      <c r="B367" s="46"/>
      <c r="C367" s="46"/>
      <c r="D367" s="46"/>
      <c r="E367" s="46"/>
      <c r="F367" s="46"/>
      <c r="G367" s="46"/>
      <c r="H367" s="46"/>
      <c r="I367" s="46"/>
      <c r="J367" s="46"/>
      <c r="K367" s="46"/>
      <c r="L367" s="46"/>
      <c r="M367" s="46"/>
      <c r="N367" s="46"/>
      <c r="O367" s="46"/>
      <c r="P367" s="46"/>
    </row>
    <row r="368" spans="1:16" x14ac:dyDescent="0.25">
      <c r="A368" s="46"/>
      <c r="B368" s="46"/>
      <c r="C368" s="46"/>
      <c r="D368" s="46"/>
      <c r="E368" s="46"/>
      <c r="F368" s="46"/>
      <c r="G368" s="46"/>
      <c r="H368" s="46"/>
      <c r="I368" s="46"/>
      <c r="J368" s="46"/>
      <c r="K368" s="46"/>
      <c r="L368" s="46"/>
      <c r="M368" s="46"/>
      <c r="N368" s="46"/>
      <c r="O368" s="46"/>
      <c r="P368" s="46"/>
    </row>
    <row r="369" spans="1:16" x14ac:dyDescent="0.25">
      <c r="A369" s="46"/>
      <c r="B369" s="46"/>
      <c r="C369" s="46"/>
      <c r="D369" s="46"/>
      <c r="E369" s="46"/>
      <c r="F369" s="46"/>
      <c r="G369" s="46"/>
      <c r="H369" s="46"/>
      <c r="I369" s="46"/>
      <c r="J369" s="46"/>
      <c r="K369" s="46"/>
      <c r="L369" s="46"/>
      <c r="M369" s="46"/>
      <c r="N369" s="46"/>
      <c r="O369" s="46"/>
      <c r="P369" s="46"/>
    </row>
    <row r="370" spans="1:16" x14ac:dyDescent="0.25">
      <c r="A370" s="46"/>
      <c r="B370" s="46"/>
      <c r="C370" s="46"/>
      <c r="D370" s="46" t="s">
        <v>120</v>
      </c>
      <c r="E370" s="46"/>
      <c r="F370" s="46"/>
      <c r="G370" s="46"/>
      <c r="H370" s="46"/>
      <c r="I370" s="46"/>
      <c r="J370" s="46"/>
      <c r="K370" s="46"/>
      <c r="L370" s="46"/>
      <c r="M370" s="46"/>
      <c r="N370" s="46"/>
      <c r="O370" s="46"/>
      <c r="P370" s="46"/>
    </row>
    <row r="371" spans="1:16" x14ac:dyDescent="0.25">
      <c r="A371" s="46"/>
      <c r="B371" s="46"/>
      <c r="C371" s="46"/>
      <c r="D371" s="46"/>
      <c r="E371" s="46"/>
      <c r="F371" s="46"/>
      <c r="G371" s="46"/>
      <c r="H371" s="46"/>
      <c r="I371" s="46"/>
      <c r="J371" s="46"/>
      <c r="K371" s="46"/>
      <c r="L371" s="46"/>
      <c r="M371" s="46"/>
      <c r="N371" s="46"/>
      <c r="O371" s="46"/>
      <c r="P371" s="46"/>
    </row>
    <row r="372" spans="1:16" x14ac:dyDescent="0.25">
      <c r="A372" s="46"/>
      <c r="B372" s="46"/>
      <c r="C372" s="46"/>
      <c r="D372" s="46"/>
      <c r="E372" s="46"/>
      <c r="F372" s="46"/>
      <c r="G372" s="46"/>
      <c r="H372" s="46"/>
      <c r="I372" s="46"/>
      <c r="J372" s="46"/>
      <c r="K372" s="46"/>
      <c r="L372" s="46"/>
      <c r="M372" s="46"/>
      <c r="N372" s="46"/>
      <c r="O372" s="46"/>
      <c r="P372" s="46"/>
    </row>
    <row r="373" spans="1:16" x14ac:dyDescent="0.25">
      <c r="A373" s="46"/>
      <c r="B373" s="46"/>
      <c r="C373" s="46"/>
      <c r="D373" s="46"/>
      <c r="E373" s="46"/>
      <c r="F373" s="46"/>
      <c r="G373" s="46"/>
      <c r="H373" s="46"/>
      <c r="I373" s="46"/>
      <c r="J373" s="46"/>
      <c r="K373" s="46"/>
      <c r="L373" s="46"/>
      <c r="M373" s="46"/>
      <c r="N373" s="46"/>
      <c r="O373" s="46"/>
      <c r="P373" s="46"/>
    </row>
    <row r="374" spans="1:16" x14ac:dyDescent="0.25">
      <c r="A374" s="46"/>
      <c r="B374" s="46"/>
      <c r="C374" s="46"/>
      <c r="D374" s="46"/>
      <c r="E374" s="46"/>
      <c r="F374" s="46"/>
      <c r="G374" s="46"/>
      <c r="H374" s="46"/>
      <c r="I374" s="46"/>
      <c r="J374" s="46"/>
      <c r="K374" s="46"/>
      <c r="L374" s="46"/>
      <c r="M374" s="46"/>
      <c r="N374" s="46"/>
      <c r="O374" s="46"/>
      <c r="P374" s="46"/>
    </row>
    <row r="375" spans="1:16" x14ac:dyDescent="0.25">
      <c r="A375" s="46"/>
      <c r="B375" s="46"/>
      <c r="C375" s="46"/>
      <c r="D375" s="46"/>
      <c r="E375" s="46"/>
      <c r="F375" s="46"/>
      <c r="G375" s="46"/>
      <c r="H375" s="46"/>
      <c r="I375" s="46"/>
      <c r="J375" s="46"/>
      <c r="K375" s="46"/>
      <c r="L375" s="46"/>
      <c r="M375" s="46"/>
      <c r="N375" s="46"/>
      <c r="O375" s="46"/>
      <c r="P375" s="46"/>
    </row>
    <row r="376" spans="1:16" x14ac:dyDescent="0.25">
      <c r="A376" s="46"/>
      <c r="B376" s="46"/>
      <c r="C376" s="46"/>
      <c r="D376" s="46"/>
      <c r="E376" s="46"/>
      <c r="F376" s="46"/>
      <c r="G376" s="46"/>
      <c r="H376" s="46"/>
      <c r="I376" s="46"/>
      <c r="J376" s="46"/>
      <c r="K376" s="46"/>
      <c r="L376" s="46"/>
      <c r="M376" s="46"/>
      <c r="N376" s="46"/>
      <c r="O376" s="46"/>
      <c r="P376" s="46"/>
    </row>
    <row r="377" spans="1:16" x14ac:dyDescent="0.25">
      <c r="A377" s="46"/>
      <c r="B377" s="46"/>
      <c r="C377" s="46"/>
      <c r="D377" s="46"/>
      <c r="E377" s="46"/>
      <c r="F377" s="46"/>
      <c r="G377" s="46"/>
      <c r="H377" s="46"/>
      <c r="I377" s="46"/>
      <c r="J377" s="46"/>
      <c r="K377" s="46"/>
      <c r="L377" s="46"/>
      <c r="M377" s="46"/>
      <c r="N377" s="46"/>
      <c r="O377" s="46"/>
      <c r="P377" s="46"/>
    </row>
    <row r="378" spans="1:16" x14ac:dyDescent="0.25">
      <c r="A378" s="46"/>
      <c r="B378" s="46"/>
      <c r="C378" s="46"/>
      <c r="D378" s="46"/>
      <c r="E378" s="46"/>
      <c r="F378" s="46"/>
      <c r="G378" s="46"/>
      <c r="H378" s="46"/>
      <c r="I378" s="46"/>
      <c r="J378" s="46"/>
      <c r="K378" s="46"/>
      <c r="L378" s="46"/>
      <c r="M378" s="46"/>
      <c r="N378" s="46"/>
      <c r="O378" s="46"/>
      <c r="P378" s="46"/>
    </row>
    <row r="379" spans="1:16" x14ac:dyDescent="0.25">
      <c r="A379" s="46"/>
      <c r="B379" s="46"/>
      <c r="C379" s="46"/>
      <c r="D379" s="46"/>
      <c r="E379" s="46"/>
      <c r="F379" s="46"/>
      <c r="G379" s="46"/>
      <c r="H379" s="46"/>
      <c r="I379" s="46"/>
      <c r="J379" s="46"/>
      <c r="K379" s="46"/>
      <c r="L379" s="46"/>
      <c r="M379" s="46"/>
      <c r="N379" s="46"/>
      <c r="O379" s="46"/>
      <c r="P379" s="46"/>
    </row>
    <row r="380" spans="1:16" x14ac:dyDescent="0.25">
      <c r="A380" s="46"/>
      <c r="B380" s="46"/>
      <c r="C380" s="46"/>
      <c r="D380" s="46"/>
      <c r="E380" s="46"/>
      <c r="F380" s="46"/>
      <c r="G380" s="46"/>
      <c r="H380" s="46"/>
      <c r="I380" s="46"/>
      <c r="J380" s="46"/>
      <c r="K380" s="46"/>
      <c r="L380" s="46"/>
      <c r="M380" s="46"/>
      <c r="N380" s="46"/>
      <c r="O380" s="46"/>
      <c r="P380" s="46"/>
    </row>
    <row r="381" spans="1:16" x14ac:dyDescent="0.25">
      <c r="A381" s="46"/>
      <c r="B381" s="46"/>
      <c r="C381" s="46"/>
      <c r="D381" s="46"/>
      <c r="E381" s="46"/>
      <c r="F381" s="46"/>
      <c r="G381" s="46"/>
      <c r="H381" s="46"/>
      <c r="I381" s="46"/>
      <c r="J381" s="46"/>
      <c r="K381" s="46"/>
      <c r="L381" s="46"/>
      <c r="M381" s="46"/>
      <c r="N381" s="46"/>
      <c r="O381" s="46"/>
      <c r="P381" s="46"/>
    </row>
    <row r="382" spans="1:16" x14ac:dyDescent="0.25">
      <c r="A382" s="46"/>
      <c r="B382" s="46"/>
      <c r="C382" s="46"/>
      <c r="D382" s="46"/>
      <c r="E382" s="46"/>
      <c r="F382" s="46"/>
      <c r="G382" s="46"/>
      <c r="H382" s="46"/>
      <c r="I382" s="46"/>
      <c r="J382" s="46"/>
      <c r="K382" s="46"/>
      <c r="L382" s="46"/>
      <c r="M382" s="46"/>
      <c r="N382" s="46"/>
      <c r="O382" s="46"/>
      <c r="P382" s="46"/>
    </row>
    <row r="383" spans="1:16" x14ac:dyDescent="0.25">
      <c r="A383" s="46"/>
      <c r="B383" s="46"/>
      <c r="C383" s="46"/>
      <c r="D383" s="46"/>
      <c r="E383" s="46"/>
      <c r="F383" s="46"/>
      <c r="G383" s="46"/>
      <c r="H383" s="46"/>
      <c r="I383" s="46"/>
      <c r="J383" s="46"/>
      <c r="K383" s="46"/>
      <c r="L383" s="46"/>
      <c r="M383" s="46"/>
      <c r="N383" s="46"/>
      <c r="O383" s="46"/>
      <c r="P383" s="46"/>
    </row>
    <row r="384" spans="1:16" x14ac:dyDescent="0.25">
      <c r="A384" s="46"/>
      <c r="B384" s="46"/>
      <c r="C384" s="46"/>
      <c r="D384" s="46"/>
      <c r="E384" s="46"/>
      <c r="F384" s="46"/>
      <c r="G384" s="46"/>
      <c r="H384" s="46"/>
      <c r="I384" s="46"/>
      <c r="J384" s="46"/>
      <c r="K384" s="46"/>
      <c r="L384" s="46"/>
      <c r="M384" s="46"/>
      <c r="N384" s="46"/>
      <c r="O384" s="46"/>
      <c r="P384" s="46"/>
    </row>
    <row r="385" spans="1:16" x14ac:dyDescent="0.25">
      <c r="A385" s="46"/>
      <c r="B385" s="46"/>
      <c r="C385" s="46"/>
      <c r="D385" s="46"/>
      <c r="E385" s="46"/>
      <c r="F385" s="46"/>
      <c r="G385" s="46"/>
      <c r="H385" s="46"/>
      <c r="I385" s="46"/>
      <c r="J385" s="46"/>
      <c r="K385" s="46"/>
      <c r="L385" s="46"/>
      <c r="M385" s="46"/>
      <c r="N385" s="46"/>
      <c r="O385" s="46"/>
      <c r="P385" s="46"/>
    </row>
    <row r="386" spans="1:16" x14ac:dyDescent="0.25">
      <c r="A386" s="46"/>
      <c r="B386" s="46"/>
      <c r="C386" s="46"/>
      <c r="D386" s="46"/>
      <c r="E386" s="46"/>
      <c r="F386" s="46"/>
      <c r="G386" s="46"/>
      <c r="H386" s="46"/>
      <c r="I386" s="46"/>
      <c r="J386" s="46"/>
      <c r="K386" s="46"/>
      <c r="L386" s="46"/>
      <c r="M386" s="46"/>
      <c r="N386" s="46"/>
      <c r="O386" s="46"/>
      <c r="P386" s="46"/>
    </row>
    <row r="387" spans="1:16" x14ac:dyDescent="0.25">
      <c r="A387" s="46"/>
      <c r="B387" s="46"/>
      <c r="C387" s="46"/>
      <c r="D387" s="46"/>
      <c r="E387" s="46"/>
      <c r="F387" s="46"/>
      <c r="G387" s="46"/>
      <c r="H387" s="46"/>
      <c r="I387" s="46"/>
      <c r="J387" s="46"/>
      <c r="K387" s="46"/>
      <c r="L387" s="46"/>
      <c r="M387" s="46"/>
      <c r="N387" s="46"/>
      <c r="O387" s="46"/>
      <c r="P387" s="46"/>
    </row>
    <row r="388" spans="1:16" x14ac:dyDescent="0.25">
      <c r="A388" s="46"/>
      <c r="B388" s="46"/>
      <c r="C388" s="46"/>
      <c r="D388" s="46"/>
      <c r="E388" s="46"/>
      <c r="F388" s="46"/>
      <c r="G388" s="46"/>
      <c r="H388" s="46"/>
      <c r="I388" s="46"/>
      <c r="J388" s="46"/>
      <c r="K388" s="46"/>
      <c r="L388" s="46"/>
      <c r="M388" s="46"/>
      <c r="N388" s="46"/>
      <c r="O388" s="46"/>
      <c r="P388" s="46"/>
    </row>
    <row r="389" spans="1:16" x14ac:dyDescent="0.25">
      <c r="A389" s="46"/>
      <c r="B389" s="46"/>
      <c r="C389" s="46"/>
      <c r="D389" s="46"/>
      <c r="E389" s="46"/>
      <c r="F389" s="46"/>
      <c r="G389" s="46"/>
      <c r="H389" s="46"/>
      <c r="I389" s="46"/>
      <c r="J389" s="46"/>
      <c r="K389" s="46"/>
      <c r="L389" s="46"/>
      <c r="M389" s="46"/>
      <c r="N389" s="46"/>
      <c r="O389" s="46"/>
      <c r="P389" s="46"/>
    </row>
    <row r="390" spans="1:16" x14ac:dyDescent="0.25">
      <c r="A390" s="46"/>
      <c r="B390" s="46"/>
      <c r="C390" s="46"/>
      <c r="D390" s="46"/>
      <c r="E390" s="46"/>
      <c r="F390" s="46"/>
      <c r="G390" s="46"/>
      <c r="H390" s="46"/>
      <c r="I390" s="46"/>
      <c r="J390" s="46"/>
      <c r="K390" s="46"/>
      <c r="L390" s="46"/>
      <c r="M390" s="46"/>
      <c r="N390" s="46"/>
      <c r="O390" s="46"/>
      <c r="P390" s="46"/>
    </row>
    <row r="391" spans="1:16" x14ac:dyDescent="0.25">
      <c r="A391" s="46"/>
      <c r="B391" s="46"/>
      <c r="C391" s="46"/>
      <c r="D391" s="46"/>
      <c r="E391" s="46"/>
      <c r="F391" s="46"/>
      <c r="G391" s="46"/>
      <c r="H391" s="46"/>
      <c r="I391" s="46"/>
      <c r="J391" s="46"/>
      <c r="K391" s="46"/>
      <c r="L391" s="46"/>
      <c r="M391" s="46"/>
      <c r="N391" s="46"/>
      <c r="O391" s="46"/>
      <c r="P391" s="46"/>
    </row>
    <row r="392" spans="1:16" x14ac:dyDescent="0.25">
      <c r="A392" s="46"/>
      <c r="B392" s="46"/>
      <c r="C392" s="46"/>
      <c r="D392" s="46"/>
      <c r="E392" s="46"/>
      <c r="F392" s="46"/>
      <c r="G392" s="46"/>
      <c r="H392" s="46"/>
      <c r="I392" s="46"/>
      <c r="J392" s="46"/>
      <c r="K392" s="46"/>
      <c r="L392" s="46"/>
      <c r="M392" s="46"/>
      <c r="N392" s="46"/>
      <c r="O392" s="46"/>
      <c r="P392" s="46"/>
    </row>
    <row r="393" spans="1:16" x14ac:dyDescent="0.25">
      <c r="A393" s="46"/>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x14ac:dyDescent="0.25">
      <c r="A395" s="46"/>
      <c r="B395" s="46"/>
      <c r="C395" s="46"/>
      <c r="D395" s="46"/>
      <c r="E395" s="46"/>
      <c r="F395" s="46"/>
      <c r="G395" s="46"/>
      <c r="H395" s="46"/>
      <c r="I395" s="46"/>
      <c r="J395" s="46"/>
      <c r="K395" s="46"/>
      <c r="L395" s="46"/>
      <c r="M395" s="46"/>
      <c r="N395" s="46"/>
      <c r="O395" s="46"/>
      <c r="P395" s="46"/>
    </row>
    <row r="396" spans="1:16" x14ac:dyDescent="0.25">
      <c r="A396" s="46"/>
      <c r="B396" s="46"/>
      <c r="C396" s="46"/>
      <c r="D396" s="46"/>
      <c r="E396" s="46"/>
      <c r="F396" s="46"/>
      <c r="G396" s="46"/>
      <c r="H396" s="46"/>
      <c r="I396" s="46"/>
      <c r="J396" s="46"/>
      <c r="K396" s="46"/>
      <c r="L396" s="46"/>
      <c r="M396" s="46"/>
      <c r="N396" s="46"/>
      <c r="O396" s="46"/>
      <c r="P396" s="46"/>
    </row>
    <row r="397" spans="1:16" x14ac:dyDescent="0.25">
      <c r="A397" s="46"/>
      <c r="B397" s="46"/>
      <c r="C397" s="46"/>
      <c r="D397" s="46"/>
      <c r="E397" s="46"/>
      <c r="F397" s="46"/>
      <c r="G397" s="46"/>
      <c r="H397" s="46"/>
      <c r="I397" s="46"/>
      <c r="J397" s="46"/>
      <c r="K397" s="46"/>
      <c r="L397" s="46"/>
      <c r="M397" s="46"/>
      <c r="N397" s="46"/>
      <c r="O397" s="46"/>
      <c r="P397" s="46"/>
    </row>
    <row r="398" spans="1:16" x14ac:dyDescent="0.25">
      <c r="A398" s="46"/>
      <c r="B398" s="46"/>
      <c r="C398" s="46"/>
      <c r="D398" s="46"/>
      <c r="E398" s="46"/>
      <c r="F398" s="46"/>
      <c r="G398" s="46"/>
      <c r="H398" s="46"/>
      <c r="I398" s="46"/>
      <c r="J398" s="46"/>
      <c r="K398" s="46"/>
      <c r="L398" s="46"/>
      <c r="M398" s="46"/>
      <c r="N398" s="46"/>
      <c r="O398" s="46"/>
      <c r="P398" s="46"/>
    </row>
    <row r="399" spans="1:16" x14ac:dyDescent="0.25">
      <c r="A399" s="46"/>
      <c r="B399" s="46"/>
      <c r="C399" s="46"/>
      <c r="D399" s="46"/>
      <c r="E399" s="46"/>
      <c r="F399" s="46"/>
      <c r="G399" s="46"/>
      <c r="H399" s="46"/>
      <c r="I399" s="46"/>
      <c r="J399" s="46"/>
      <c r="K399" s="46"/>
      <c r="L399" s="46"/>
      <c r="M399" s="46"/>
      <c r="N399" s="46"/>
      <c r="O399" s="46"/>
      <c r="P399" s="46"/>
    </row>
    <row r="400" spans="1:16" x14ac:dyDescent="0.25">
      <c r="A400" s="46"/>
      <c r="B400" s="46"/>
      <c r="C400" s="46"/>
      <c r="D400" s="46"/>
      <c r="E400" s="46"/>
      <c r="F400" s="46"/>
      <c r="G400" s="46"/>
      <c r="H400" s="46"/>
      <c r="I400" s="46"/>
      <c r="J400" s="46"/>
      <c r="K400" s="46"/>
      <c r="L400" s="46"/>
      <c r="M400" s="46"/>
      <c r="N400" s="46"/>
      <c r="O400" s="46"/>
      <c r="P400" s="46"/>
    </row>
    <row r="401" spans="1:16" x14ac:dyDescent="0.25">
      <c r="A401" s="46"/>
      <c r="B401" s="46"/>
      <c r="C401" s="46"/>
      <c r="D401" s="46"/>
      <c r="E401" s="46"/>
      <c r="F401" s="46"/>
      <c r="G401" s="46"/>
      <c r="H401" s="46"/>
      <c r="I401" s="46"/>
      <c r="J401" s="46"/>
      <c r="K401" s="46"/>
      <c r="L401" s="46"/>
      <c r="M401" s="46"/>
      <c r="N401" s="46"/>
      <c r="O401" s="46"/>
      <c r="P401" s="46"/>
    </row>
    <row r="402" spans="1:16" x14ac:dyDescent="0.25">
      <c r="A402" s="46"/>
      <c r="B402" s="46"/>
      <c r="C402" s="46"/>
      <c r="D402" s="46"/>
      <c r="E402" s="46"/>
      <c r="F402" s="46"/>
      <c r="G402" s="46"/>
      <c r="H402" s="46"/>
      <c r="I402" s="46"/>
      <c r="J402" s="46"/>
      <c r="K402" s="46"/>
      <c r="L402" s="46"/>
      <c r="M402" s="46"/>
      <c r="N402" s="46"/>
      <c r="O402" s="46"/>
      <c r="P402" s="46"/>
    </row>
    <row r="403" spans="1:16" x14ac:dyDescent="0.25">
      <c r="A403" s="46"/>
      <c r="B403" s="46"/>
      <c r="C403" s="46"/>
      <c r="D403" s="46"/>
      <c r="E403" s="46"/>
      <c r="F403" s="46"/>
      <c r="G403" s="46"/>
      <c r="H403" s="46"/>
      <c r="I403" s="46"/>
      <c r="J403" s="46"/>
      <c r="K403" s="46"/>
      <c r="L403" s="46"/>
      <c r="M403" s="46"/>
      <c r="N403" s="46"/>
      <c r="O403" s="46"/>
      <c r="P403" s="46"/>
    </row>
    <row r="404" spans="1:16" x14ac:dyDescent="0.25">
      <c r="A404" s="46"/>
      <c r="B404" s="46"/>
      <c r="C404" s="46"/>
      <c r="D404" s="46"/>
      <c r="E404" s="46"/>
      <c r="F404" s="46"/>
      <c r="G404" s="46"/>
      <c r="H404" s="46"/>
      <c r="I404" s="46"/>
      <c r="J404" s="46"/>
      <c r="K404" s="46"/>
      <c r="L404" s="46"/>
      <c r="M404" s="46"/>
      <c r="N404" s="46"/>
      <c r="O404" s="46"/>
      <c r="P404" s="46"/>
    </row>
    <row r="405" spans="1:16" x14ac:dyDescent="0.25">
      <c r="A405" s="46"/>
      <c r="B405" s="46"/>
      <c r="C405" s="46"/>
      <c r="D405" s="46"/>
      <c r="E405" s="46"/>
      <c r="F405" s="46"/>
      <c r="G405" s="46"/>
      <c r="H405" s="46"/>
      <c r="I405" s="46"/>
      <c r="J405" s="46"/>
      <c r="K405" s="46"/>
      <c r="L405" s="46"/>
      <c r="M405" s="46"/>
      <c r="N405" s="46"/>
      <c r="O405" s="46"/>
      <c r="P405" s="46" t="s">
        <v>120</v>
      </c>
    </row>
    <row r="406" spans="1:16" x14ac:dyDescent="0.25">
      <c r="A406" s="46"/>
      <c r="B406" s="46"/>
      <c r="C406" s="46"/>
      <c r="D406" s="46"/>
      <c r="E406" s="46"/>
      <c r="F406" s="46"/>
      <c r="G406" s="46"/>
      <c r="H406" s="46"/>
      <c r="I406" s="46"/>
      <c r="J406" s="46"/>
      <c r="K406" s="46"/>
      <c r="L406" s="46"/>
      <c r="M406" s="46"/>
      <c r="N406" s="46"/>
      <c r="O406" s="46"/>
    </row>
    <row r="407" spans="1:16" x14ac:dyDescent="0.25">
      <c r="A407" s="46"/>
      <c r="B407" s="46"/>
      <c r="C407" s="46"/>
      <c r="D407" s="46"/>
      <c r="E407" s="46"/>
      <c r="F407" s="46"/>
      <c r="G407" s="46"/>
      <c r="H407" s="46"/>
      <c r="I407" s="46"/>
      <c r="J407" s="46"/>
      <c r="K407" s="46"/>
      <c r="L407" s="46"/>
      <c r="M407" s="46"/>
      <c r="N407" s="46"/>
      <c r="O407" s="46"/>
    </row>
    <row r="408" spans="1:16" x14ac:dyDescent="0.25">
      <c r="A408" s="46"/>
      <c r="B408" s="46"/>
      <c r="C408" s="46"/>
      <c r="D408" s="46"/>
      <c r="E408" s="46"/>
      <c r="F408" s="46"/>
      <c r="G408" s="46"/>
      <c r="H408" s="46"/>
      <c r="I408" s="46"/>
      <c r="J408" s="46"/>
      <c r="K408" s="46"/>
      <c r="L408" s="46"/>
      <c r="M408" s="46"/>
      <c r="N408" s="46"/>
      <c r="O408" s="46"/>
    </row>
    <row r="409" spans="1:16" x14ac:dyDescent="0.25">
      <c r="A409" s="46"/>
      <c r="B409" s="46"/>
      <c r="C409" s="46"/>
      <c r="D409" s="46"/>
      <c r="E409" s="46"/>
      <c r="F409" s="46"/>
      <c r="G409" s="46"/>
      <c r="H409" s="46"/>
      <c r="I409" s="46"/>
      <c r="J409" s="46"/>
      <c r="K409" s="46"/>
      <c r="L409" s="46"/>
      <c r="M409" s="46"/>
      <c r="N409" s="46"/>
      <c r="O409" s="46"/>
    </row>
    <row r="410" spans="1:16" x14ac:dyDescent="0.25">
      <c r="A410" s="46"/>
      <c r="B410" s="46"/>
      <c r="C410" s="46"/>
      <c r="D410" s="46"/>
      <c r="E410" s="46"/>
      <c r="F410" s="46"/>
      <c r="G410" s="46"/>
      <c r="H410" s="46"/>
      <c r="I410" s="46"/>
      <c r="J410" s="46"/>
      <c r="K410" s="46"/>
      <c r="L410" s="46"/>
      <c r="M410" s="46"/>
      <c r="N410" s="46"/>
      <c r="O410" s="46"/>
    </row>
    <row r="411" spans="1:16" x14ac:dyDescent="0.25">
      <c r="A411" s="46"/>
      <c r="B411" s="46"/>
      <c r="C411" s="46"/>
      <c r="D411" s="46"/>
      <c r="E411" s="46"/>
      <c r="F411" s="46"/>
      <c r="G411" s="46"/>
      <c r="H411" s="46"/>
      <c r="I411" s="46"/>
      <c r="J411" s="46"/>
      <c r="K411" s="46"/>
      <c r="L411" s="46"/>
      <c r="M411" s="46"/>
      <c r="N411" s="46"/>
      <c r="O411" s="46"/>
    </row>
    <row r="412" spans="1:16" x14ac:dyDescent="0.25">
      <c r="A412" s="46"/>
      <c r="B412" s="46"/>
      <c r="C412" s="46"/>
      <c r="D412" s="46"/>
      <c r="E412" s="46"/>
      <c r="F412" s="46"/>
      <c r="G412" s="46"/>
      <c r="H412" s="46"/>
      <c r="I412" s="46"/>
      <c r="J412" s="46"/>
      <c r="K412" s="46"/>
      <c r="L412" s="46"/>
      <c r="M412" s="46"/>
      <c r="N412" s="46"/>
      <c r="O412" s="46"/>
    </row>
    <row r="413" spans="1:16" x14ac:dyDescent="0.25">
      <c r="A413" s="46"/>
      <c r="B413" s="46"/>
      <c r="C413" s="46"/>
      <c r="D413" s="46"/>
      <c r="E413" s="46"/>
      <c r="F413" s="46"/>
      <c r="G413" s="46"/>
      <c r="H413" s="46"/>
      <c r="I413" s="46"/>
      <c r="J413" s="46"/>
      <c r="K413" s="46"/>
      <c r="L413" s="46"/>
      <c r="M413" s="46"/>
      <c r="N413" s="46"/>
      <c r="O413" s="46"/>
    </row>
    <row r="414" spans="1:16" x14ac:dyDescent="0.25">
      <c r="A414" s="46"/>
      <c r="B414" s="46"/>
      <c r="C414" s="46"/>
      <c r="D414" s="46"/>
      <c r="E414" s="46"/>
      <c r="F414" s="46"/>
      <c r="G414" s="46"/>
      <c r="H414" s="46"/>
      <c r="I414" s="46"/>
      <c r="J414" s="46"/>
      <c r="K414" s="46"/>
      <c r="L414" s="46"/>
      <c r="M414" s="46"/>
      <c r="N414" s="46"/>
      <c r="O414" s="46"/>
    </row>
  </sheetData>
  <sheetProtection algorithmName="SHA-512" hashValue="O6zOYLP8bwZ6vL/rSuMI/IbWoBEGZuyokI6sqxyi1kWl16c/+6+LuJ06XI2RcTqa8lX/Xa8y+iVmeMfmQ2CroQ==" saltValue="FWyOH/qMf8pxRyXZjPQ1ZA==" spinCount="100000" sheet="1" formatCells="0" formatColumns="0" formatRows="0"/>
  <mergeCells count="158">
    <mergeCell ref="A363:O363"/>
    <mergeCell ref="A364:J364"/>
    <mergeCell ref="L295:M295"/>
    <mergeCell ref="N295:O295"/>
    <mergeCell ref="E296:E297"/>
    <mergeCell ref="G296:G297"/>
    <mergeCell ref="I296:I297"/>
    <mergeCell ref="K296:K297"/>
    <mergeCell ref="M296:M297"/>
    <mergeCell ref="O296:O297"/>
    <mergeCell ref="A277:O277"/>
    <mergeCell ref="A288:O288"/>
    <mergeCell ref="A293:O293"/>
    <mergeCell ref="A295:A297"/>
    <mergeCell ref="B295:B297"/>
    <mergeCell ref="C295:C297"/>
    <mergeCell ref="D295:E295"/>
    <mergeCell ref="F295:G295"/>
    <mergeCell ref="H295:I295"/>
    <mergeCell ref="J295:K295"/>
    <mergeCell ref="A232:O232"/>
    <mergeCell ref="A241:O241"/>
    <mergeCell ref="A245:O245"/>
    <mergeCell ref="A251:O251"/>
    <mergeCell ref="A253:A255"/>
    <mergeCell ref="B253:B255"/>
    <mergeCell ref="C253:C255"/>
    <mergeCell ref="D253:E253"/>
    <mergeCell ref="F253:G253"/>
    <mergeCell ref="H253:I253"/>
    <mergeCell ref="J253:K253"/>
    <mergeCell ref="L253:M253"/>
    <mergeCell ref="N253:O253"/>
    <mergeCell ref="E254:E255"/>
    <mergeCell ref="G254:G255"/>
    <mergeCell ref="I254:I255"/>
    <mergeCell ref="K254:K255"/>
    <mergeCell ref="M254:M255"/>
    <mergeCell ref="O254:O255"/>
    <mergeCell ref="A188:O188"/>
    <mergeCell ref="A200:O200"/>
    <mergeCell ref="A205:O205"/>
    <mergeCell ref="A210:O210"/>
    <mergeCell ref="A211:O211"/>
    <mergeCell ref="A213:A215"/>
    <mergeCell ref="B213:B215"/>
    <mergeCell ref="C213:C215"/>
    <mergeCell ref="D213:E213"/>
    <mergeCell ref="F213:G213"/>
    <mergeCell ref="H213:I213"/>
    <mergeCell ref="J213:K213"/>
    <mergeCell ref="L213:M213"/>
    <mergeCell ref="N213:O213"/>
    <mergeCell ref="E214:E215"/>
    <mergeCell ref="G214:G215"/>
    <mergeCell ref="I214:I215"/>
    <mergeCell ref="K214:K215"/>
    <mergeCell ref="M214:M215"/>
    <mergeCell ref="O214:O215"/>
    <mergeCell ref="N171:O171"/>
    <mergeCell ref="E172:E173"/>
    <mergeCell ref="G172:G173"/>
    <mergeCell ref="I172:I173"/>
    <mergeCell ref="K172:K173"/>
    <mergeCell ref="M172:M173"/>
    <mergeCell ref="O172:O173"/>
    <mergeCell ref="A155:O155"/>
    <mergeCell ref="A169:O169"/>
    <mergeCell ref="A171:A173"/>
    <mergeCell ref="B171:B173"/>
    <mergeCell ref="C171:C173"/>
    <mergeCell ref="D171:E171"/>
    <mergeCell ref="F171:G171"/>
    <mergeCell ref="H171:I171"/>
    <mergeCell ref="J171:K171"/>
    <mergeCell ref="L171:M171"/>
    <mergeCell ref="L131:M131"/>
    <mergeCell ref="N131:O131"/>
    <mergeCell ref="E132:E133"/>
    <mergeCell ref="G132:G133"/>
    <mergeCell ref="I132:I133"/>
    <mergeCell ref="K132:K133"/>
    <mergeCell ref="M132:M133"/>
    <mergeCell ref="O132:O133"/>
    <mergeCell ref="A107:O107"/>
    <mergeCell ref="A114:O114"/>
    <mergeCell ref="A129:O129"/>
    <mergeCell ref="A131:A133"/>
    <mergeCell ref="B131:B133"/>
    <mergeCell ref="C131:C133"/>
    <mergeCell ref="D131:E131"/>
    <mergeCell ref="F131:G131"/>
    <mergeCell ref="H131:I131"/>
    <mergeCell ref="J131:K131"/>
    <mergeCell ref="A87:O87"/>
    <mergeCell ref="A89:A91"/>
    <mergeCell ref="B89:B91"/>
    <mergeCell ref="C89:C91"/>
    <mergeCell ref="D89:E89"/>
    <mergeCell ref="F89:G89"/>
    <mergeCell ref="H89:I89"/>
    <mergeCell ref="J89:K89"/>
    <mergeCell ref="L89:M89"/>
    <mergeCell ref="N89:O89"/>
    <mergeCell ref="J90:J91"/>
    <mergeCell ref="K90:K91"/>
    <mergeCell ref="L90:L91"/>
    <mergeCell ref="M90:M91"/>
    <mergeCell ref="N90:N91"/>
    <mergeCell ref="O90:O91"/>
    <mergeCell ref="D90:D91"/>
    <mergeCell ref="E90:E91"/>
    <mergeCell ref="F90:F91"/>
    <mergeCell ref="G90:G91"/>
    <mergeCell ref="H90:H91"/>
    <mergeCell ref="I90:I91"/>
    <mergeCell ref="A73:O73"/>
    <mergeCell ref="J65:K65"/>
    <mergeCell ref="L65:M65"/>
    <mergeCell ref="N65:O65"/>
    <mergeCell ref="D66:D67"/>
    <mergeCell ref="E66:E67"/>
    <mergeCell ref="F66:F67"/>
    <mergeCell ref="G66:G67"/>
    <mergeCell ref="H66:H67"/>
    <mergeCell ref="I66:I67"/>
    <mergeCell ref="J66:J67"/>
    <mergeCell ref="A18:O18"/>
    <mergeCell ref="A36:O36"/>
    <mergeCell ref="A48:O48"/>
    <mergeCell ref="A63:O63"/>
    <mergeCell ref="A65:A67"/>
    <mergeCell ref="B65:B67"/>
    <mergeCell ref="C65:C67"/>
    <mergeCell ref="D65:E65"/>
    <mergeCell ref="F65:G65"/>
    <mergeCell ref="H65:I65"/>
    <mergeCell ref="K66:K67"/>
    <mergeCell ref="L66:L67"/>
    <mergeCell ref="M66:M67"/>
    <mergeCell ref="N66:N67"/>
    <mergeCell ref="O66:O67"/>
    <mergeCell ref="E7:E8"/>
    <mergeCell ref="G7:G8"/>
    <mergeCell ref="I7:I8"/>
    <mergeCell ref="K7:K8"/>
    <mergeCell ref="M7:M8"/>
    <mergeCell ref="O7:O8"/>
    <mergeCell ref="A4:O4"/>
    <mergeCell ref="A6:A8"/>
    <mergeCell ref="B6:B8"/>
    <mergeCell ref="C6:C8"/>
    <mergeCell ref="D6:E6"/>
    <mergeCell ref="F6:G6"/>
    <mergeCell ref="H6:I6"/>
    <mergeCell ref="J6:K6"/>
    <mergeCell ref="L6:M6"/>
    <mergeCell ref="N6:O6"/>
  </mergeCells>
  <pageMargins left="0.7" right="0.7" top="0.75" bottom="0.75" header="0.3" footer="0.3"/>
  <pageSetup scale="46" fitToHeight="6" orientation="landscape" horizontalDpi="4294967293" verticalDpi="4294967293" r:id="rId1"/>
  <headerFooter>
    <oddFooter>&amp;CPage &amp;P of &amp;N</oddFooter>
  </headerFooter>
  <rowBreaks count="8" manualBreakCount="8">
    <brk id="59" max="14" man="1"/>
    <brk id="83" max="16383" man="1"/>
    <brk id="125" max="16383" man="1"/>
    <brk id="165" max="14" man="1"/>
    <brk id="206" max="14" man="1"/>
    <brk id="246" max="14" man="1"/>
    <brk id="289" max="14" man="1"/>
    <brk id="363"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P414"/>
  <sheetViews>
    <sheetView zoomScale="90" zoomScaleNormal="90" zoomScaleSheetLayoutView="85" zoomScalePageLayoutView="60" workbookViewId="0"/>
  </sheetViews>
  <sheetFormatPr defaultRowHeight="15" x14ac:dyDescent="0.25"/>
  <cols>
    <col min="1" max="1" width="41.7109375" customWidth="1"/>
    <col min="2" max="16" width="8.7109375" customWidth="1"/>
  </cols>
  <sheetData>
    <row r="1" spans="1:16" ht="15" customHeight="1" x14ac:dyDescent="0.25">
      <c r="A1" s="304" t="str">
        <f>General!$A$4</f>
        <v>Spreadsheets for Environmental Footprint Analysis (SEFA) Version 3.0, November 2019</v>
      </c>
      <c r="B1" s="213"/>
      <c r="C1" s="213"/>
      <c r="D1" s="213"/>
      <c r="E1" s="213"/>
      <c r="F1" s="213"/>
      <c r="G1" s="213"/>
      <c r="H1" s="213"/>
      <c r="I1" s="213"/>
      <c r="J1" s="213"/>
      <c r="K1" s="213"/>
      <c r="L1" s="213"/>
      <c r="M1" s="213"/>
      <c r="N1" s="2"/>
      <c r="O1" s="47" t="e">
        <f ca="1">General!$A$3</f>
        <v>#REF!</v>
      </c>
      <c r="P1" s="46"/>
    </row>
    <row r="2" spans="1:16" x14ac:dyDescent="0.25">
      <c r="A2" s="213"/>
      <c r="B2" s="213"/>
      <c r="C2" s="213"/>
      <c r="D2" s="213"/>
      <c r="E2" s="213"/>
      <c r="F2" s="213"/>
      <c r="G2" s="213"/>
      <c r="H2" s="213"/>
      <c r="I2" s="213"/>
      <c r="J2" s="213"/>
      <c r="K2" s="213"/>
      <c r="L2" s="213"/>
      <c r="M2" s="213"/>
      <c r="N2" s="2"/>
      <c r="O2" s="47" t="e">
        <f ca="1">General!$A$6</f>
        <v>#REF!</v>
      </c>
      <c r="P2" s="46"/>
    </row>
    <row r="3" spans="1:16" x14ac:dyDescent="0.25">
      <c r="A3" s="213"/>
      <c r="B3" s="213"/>
      <c r="C3" s="213"/>
      <c r="D3" s="213"/>
      <c r="E3" s="213"/>
      <c r="F3" s="213"/>
      <c r="G3" s="213"/>
      <c r="H3" s="213"/>
      <c r="I3" s="213"/>
      <c r="J3" s="213"/>
      <c r="K3" s="213"/>
      <c r="L3" s="213"/>
      <c r="M3" s="213"/>
      <c r="N3" s="2"/>
      <c r="O3" s="47" t="e">
        <f ca="1">General!$C$19</f>
        <v>#REF!</v>
      </c>
      <c r="P3" s="46"/>
    </row>
    <row r="4" spans="1:16" ht="18.75" x14ac:dyDescent="0.3">
      <c r="A4" s="354" t="e">
        <f ca="1">CONCATENATE(O3," - On-Site Footprint (Scope 1)")</f>
        <v>#REF!</v>
      </c>
      <c r="B4" s="354"/>
      <c r="C4" s="354"/>
      <c r="D4" s="354"/>
      <c r="E4" s="354"/>
      <c r="F4" s="354"/>
      <c r="G4" s="354"/>
      <c r="H4" s="354"/>
      <c r="I4" s="354"/>
      <c r="J4" s="354"/>
      <c r="K4" s="354"/>
      <c r="L4" s="354"/>
      <c r="M4" s="354"/>
      <c r="N4" s="354"/>
      <c r="O4" s="354"/>
      <c r="P4" s="46"/>
    </row>
    <row r="5" spans="1:16" ht="15.75" thickBot="1" x14ac:dyDescent="0.3">
      <c r="A5" s="189"/>
      <c r="B5" s="46"/>
      <c r="C5" s="46"/>
      <c r="D5" s="46"/>
      <c r="E5" s="46"/>
      <c r="F5" s="46"/>
      <c r="G5" s="46"/>
      <c r="H5" s="46"/>
      <c r="I5" s="46"/>
      <c r="J5" s="46"/>
      <c r="K5" s="46"/>
      <c r="L5" s="46"/>
      <c r="M5" s="46"/>
      <c r="N5" s="46"/>
      <c r="O5" s="46"/>
      <c r="P5" s="46"/>
    </row>
    <row r="6" spans="1:16" ht="15.75" thickBot="1" x14ac:dyDescent="0.3">
      <c r="A6" s="341" t="s">
        <v>4</v>
      </c>
      <c r="B6" s="341" t="s">
        <v>0</v>
      </c>
      <c r="C6" s="341" t="s">
        <v>5</v>
      </c>
      <c r="D6" s="337" t="s">
        <v>6</v>
      </c>
      <c r="E6" s="338"/>
      <c r="F6" s="337" t="s">
        <v>65</v>
      </c>
      <c r="G6" s="338"/>
      <c r="H6" s="337" t="s">
        <v>8</v>
      </c>
      <c r="I6" s="338"/>
      <c r="J6" s="337" t="s">
        <v>9</v>
      </c>
      <c r="K6" s="338"/>
      <c r="L6" s="337" t="s">
        <v>10</v>
      </c>
      <c r="M6" s="338"/>
      <c r="N6" s="337" t="s">
        <v>11</v>
      </c>
      <c r="O6" s="338"/>
      <c r="P6" s="46"/>
    </row>
    <row r="7" spans="1:16" x14ac:dyDescent="0.25">
      <c r="A7" s="342"/>
      <c r="B7" s="342"/>
      <c r="C7" s="342"/>
      <c r="D7" s="48" t="s">
        <v>12</v>
      </c>
      <c r="E7" s="341" t="s">
        <v>13</v>
      </c>
      <c r="F7" s="48" t="s">
        <v>12</v>
      </c>
      <c r="G7" s="341" t="s">
        <v>119</v>
      </c>
      <c r="H7" s="48" t="s">
        <v>12</v>
      </c>
      <c r="I7" s="341" t="s">
        <v>14</v>
      </c>
      <c r="J7" s="48" t="s">
        <v>12</v>
      </c>
      <c r="K7" s="341" t="s">
        <v>14</v>
      </c>
      <c r="L7" s="48" t="s">
        <v>12</v>
      </c>
      <c r="M7" s="341" t="s">
        <v>14</v>
      </c>
      <c r="N7" s="48" t="s">
        <v>12</v>
      </c>
      <c r="O7" s="341" t="s">
        <v>14</v>
      </c>
      <c r="P7" s="46"/>
    </row>
    <row r="8" spans="1:16" ht="15.75" thickBot="1" x14ac:dyDescent="0.3">
      <c r="A8" s="353"/>
      <c r="B8" s="353"/>
      <c r="C8" s="353"/>
      <c r="D8" s="49" t="s">
        <v>15</v>
      </c>
      <c r="E8" s="353"/>
      <c r="F8" s="49" t="s">
        <v>15</v>
      </c>
      <c r="G8" s="353"/>
      <c r="H8" s="49" t="s">
        <v>15</v>
      </c>
      <c r="I8" s="353"/>
      <c r="J8" s="49" t="s">
        <v>15</v>
      </c>
      <c r="K8" s="353"/>
      <c r="L8" s="49" t="s">
        <v>15</v>
      </c>
      <c r="M8" s="353"/>
      <c r="N8" s="49" t="s">
        <v>15</v>
      </c>
      <c r="O8" s="353"/>
      <c r="P8" s="46"/>
    </row>
    <row r="9" spans="1:16" ht="15" customHeight="1" thickBot="1" x14ac:dyDescent="0.3">
      <c r="A9" s="50" t="s">
        <v>98</v>
      </c>
      <c r="B9" s="51"/>
      <c r="C9" s="52"/>
      <c r="D9" s="52"/>
      <c r="E9" s="52"/>
      <c r="F9" s="52"/>
      <c r="G9" s="52"/>
      <c r="H9" s="52"/>
      <c r="I9" s="52"/>
      <c r="J9" s="52"/>
      <c r="K9" s="52"/>
      <c r="L9" s="52"/>
      <c r="M9" s="52"/>
      <c r="N9" s="52"/>
      <c r="O9" s="52"/>
      <c r="P9" s="46"/>
    </row>
    <row r="10" spans="1:16" ht="15" customHeight="1" thickBot="1" x14ac:dyDescent="0.3">
      <c r="A10" s="53" t="s">
        <v>145</v>
      </c>
      <c r="B10" s="51"/>
      <c r="C10" s="52"/>
      <c r="D10" s="52"/>
      <c r="E10" s="52"/>
      <c r="F10" s="52"/>
      <c r="G10" s="52"/>
      <c r="H10" s="52"/>
      <c r="I10" s="52"/>
      <c r="J10" s="52"/>
      <c r="K10" s="52"/>
      <c r="L10" s="52"/>
      <c r="M10" s="52"/>
      <c r="N10" s="52"/>
      <c r="O10" s="52"/>
      <c r="P10" s="46"/>
    </row>
    <row r="11" spans="1:16" ht="15" customHeight="1" thickBot="1" x14ac:dyDescent="0.3">
      <c r="A11" s="54" t="s">
        <v>184</v>
      </c>
      <c r="B11" s="55" t="s">
        <v>16</v>
      </c>
      <c r="C11" s="56" t="str">
        <f ca="1">IFERROR('transfer 3'!V9,"")</f>
        <v/>
      </c>
      <c r="D11" s="52">
        <v>3.4129999999999998</v>
      </c>
      <c r="E11" s="52" t="str">
        <f ca="1">IFERROR(D11*$C11,"")</f>
        <v/>
      </c>
      <c r="F11" s="57"/>
      <c r="G11" s="57"/>
      <c r="H11" s="57"/>
      <c r="I11" s="57"/>
      <c r="J11" s="57"/>
      <c r="K11" s="57"/>
      <c r="L11" s="57"/>
      <c r="M11" s="57"/>
      <c r="N11" s="57"/>
      <c r="O11" s="57"/>
      <c r="P11" s="46"/>
    </row>
    <row r="12" spans="1:16" ht="15" customHeight="1" thickBot="1" x14ac:dyDescent="0.3">
      <c r="A12" s="54" t="s">
        <v>144</v>
      </c>
      <c r="B12" s="55" t="s">
        <v>68</v>
      </c>
      <c r="C12" s="56" t="str">
        <f ca="1">IFERROR('transfer 3'!V10,"")</f>
        <v/>
      </c>
      <c r="D12" s="52">
        <f>'Default Conversions'!D28</f>
        <v>0.10299999999999999</v>
      </c>
      <c r="E12" s="52" t="str">
        <f t="shared" ref="E12:I16" ca="1" si="0">IFERROR(D12*$C12,"")</f>
        <v/>
      </c>
      <c r="F12" s="52">
        <f>'Default Conversions'!F28</f>
        <v>13.1</v>
      </c>
      <c r="G12" s="52" t="str">
        <f t="shared" ca="1" si="0"/>
        <v/>
      </c>
      <c r="H12" s="52">
        <f>'Default Conversions'!H28</f>
        <v>0.01</v>
      </c>
      <c r="I12" s="52" t="str">
        <f t="shared" ref="I12" ca="1" si="1">IFERROR(H12*$C12,"")</f>
        <v/>
      </c>
      <c r="J12" s="52">
        <f>'Default Conversions'!J28</f>
        <v>6.2999999999999998E-6</v>
      </c>
      <c r="K12" s="52" t="str">
        <f t="shared" ref="K12:K16" ca="1" si="2">IFERROR(J12*$C12,"")</f>
        <v/>
      </c>
      <c r="L12" s="52">
        <f>'Default Conversions'!L28</f>
        <v>7.6000000000000004E-4</v>
      </c>
      <c r="M12" s="52" t="str">
        <f t="shared" ref="M12:M16" ca="1" si="3">IFERROR(L12*$C12,"")</f>
        <v/>
      </c>
      <c r="N12" s="52">
        <f>'Default Conversions'!N28</f>
        <v>8.3999999999999992E-6</v>
      </c>
      <c r="O12" s="52" t="str">
        <f t="shared" ref="O12:O16" ca="1" si="4">IFERROR(N12*$C12,"")</f>
        <v/>
      </c>
      <c r="P12" s="46"/>
    </row>
    <row r="13" spans="1:16" ht="15" customHeight="1" thickBot="1" x14ac:dyDescent="0.3">
      <c r="A13" s="54" t="s">
        <v>146</v>
      </c>
      <c r="B13" s="55" t="s">
        <v>17</v>
      </c>
      <c r="C13" s="56" t="str">
        <f ca="1">IFERROR('transfer 3'!V11,"")</f>
        <v/>
      </c>
      <c r="D13" s="52">
        <f>'Default Conversions'!D10</f>
        <v>0.127</v>
      </c>
      <c r="E13" s="52" t="str">
        <f t="shared" ca="1" si="0"/>
        <v/>
      </c>
      <c r="F13" s="52">
        <f>'Default Conversions'!F10</f>
        <v>22.3</v>
      </c>
      <c r="G13" s="52" t="str">
        <f t="shared" ca="1" si="0"/>
        <v/>
      </c>
      <c r="H13" s="52">
        <f>'Default Conversions'!H10</f>
        <v>0.2</v>
      </c>
      <c r="I13" s="52" t="str">
        <f t="shared" ca="1" si="0"/>
        <v/>
      </c>
      <c r="J13" s="52">
        <f>'Default Conversions'!J10</f>
        <v>0</v>
      </c>
      <c r="K13" s="52" t="str">
        <f t="shared" ca="1" si="2"/>
        <v/>
      </c>
      <c r="L13" s="52">
        <f>'Default Conversions'!L10</f>
        <v>9.8999999999999999E-4</v>
      </c>
      <c r="M13" s="52" t="str">
        <f t="shared" ca="1" si="3"/>
        <v/>
      </c>
      <c r="N13" s="52" t="str">
        <f>'Default Conversions'!N10</f>
        <v>NP</v>
      </c>
      <c r="O13" s="52" t="str">
        <f t="shared" ca="1" si="4"/>
        <v/>
      </c>
      <c r="P13" s="46"/>
    </row>
    <row r="14" spans="1:16" ht="15" customHeight="1" thickBot="1" x14ac:dyDescent="0.3">
      <c r="A14" s="54" t="s">
        <v>296</v>
      </c>
      <c r="B14" s="55" t="s">
        <v>17</v>
      </c>
      <c r="C14" s="56" t="str">
        <f ca="1">IFERROR('transfer 3'!V12,"")</f>
        <v/>
      </c>
      <c r="D14" s="52">
        <f>'Default Conversions'!D10</f>
        <v>0.127</v>
      </c>
      <c r="E14" s="52" t="str">
        <f t="shared" ca="1" si="0"/>
        <v/>
      </c>
      <c r="F14" s="52" t="str">
        <f ca="1">IFERROR(IF(ISNA('Transfer 1'!F7),'Default Conversions'!F10,'Transfer 1'!F7),"")</f>
        <v/>
      </c>
      <c r="G14" s="52" t="str">
        <f t="shared" ca="1" si="0"/>
        <v/>
      </c>
      <c r="H14" s="52" t="str">
        <f ca="1">IFERROR(IF(ISNA('Transfer 1'!H7),'Default Conversions'!H10,'Transfer 1'!H7),"")</f>
        <v/>
      </c>
      <c r="I14" s="52" t="str">
        <f t="shared" ca="1" si="0"/>
        <v/>
      </c>
      <c r="J14" s="52" t="str">
        <f ca="1">IFERROR(IF(ISNA('Transfer 1'!J7),'Default Conversions'!J10,'Transfer 1'!J7),"")</f>
        <v/>
      </c>
      <c r="K14" s="52" t="str">
        <f t="shared" ca="1" si="2"/>
        <v/>
      </c>
      <c r="L14" s="52" t="str">
        <f ca="1">IFERROR(IF(ISNA('Transfer 1'!L7),'Default Conversions'!L10,'Transfer 1'!L7),"")</f>
        <v/>
      </c>
      <c r="M14" s="52" t="str">
        <f t="shared" ca="1" si="3"/>
        <v/>
      </c>
      <c r="N14" s="52" t="str">
        <f ca="1">IFERROR(IF(ISNA('Transfer 1'!N7),'Default Conversions'!N10,'Transfer 1'!N7),"")</f>
        <v/>
      </c>
      <c r="O14" s="52" t="str">
        <f t="shared" ca="1" si="4"/>
        <v/>
      </c>
      <c r="P14" s="46"/>
    </row>
    <row r="15" spans="1:16" ht="15" customHeight="1" thickBot="1" x14ac:dyDescent="0.3">
      <c r="A15" s="54" t="str">
        <f ca="1">IFERROR('transfer 3'!Q13,"Other on-site renewable energy use #1")</f>
        <v>Other on-site renewable energy use #1</v>
      </c>
      <c r="B15" s="55" t="str">
        <f ca="1">IFERROR('transfer 3'!R12,"TBD")</f>
        <v>TBD</v>
      </c>
      <c r="C15" s="56" t="str">
        <f ca="1">IFERROR('transfer 3'!V13,"")</f>
        <v/>
      </c>
      <c r="D15" s="52" t="str">
        <f ca="1">IFERROR('Transfer 1'!D56,"")</f>
        <v/>
      </c>
      <c r="E15" s="52" t="str">
        <f t="shared" ca="1" si="0"/>
        <v/>
      </c>
      <c r="F15" s="52" t="str">
        <f ca="1">IFERROR('Transfer 1'!F56,"")</f>
        <v/>
      </c>
      <c r="G15" s="52" t="str">
        <f t="shared" ca="1" si="0"/>
        <v/>
      </c>
      <c r="H15" s="52" t="str">
        <f ca="1">IFERROR('Transfer 1'!H56,"")</f>
        <v/>
      </c>
      <c r="I15" s="52" t="str">
        <f t="shared" ca="1" si="0"/>
        <v/>
      </c>
      <c r="J15" s="52" t="str">
        <f ca="1">IFERROR('Transfer 1'!J56,"")</f>
        <v/>
      </c>
      <c r="K15" s="52" t="str">
        <f t="shared" ca="1" si="2"/>
        <v/>
      </c>
      <c r="L15" s="52" t="str">
        <f ca="1">IFERROR('Transfer 1'!L56,"")</f>
        <v/>
      </c>
      <c r="M15" s="52" t="str">
        <f t="shared" ca="1" si="3"/>
        <v/>
      </c>
      <c r="N15" s="52" t="str">
        <f ca="1">IFERROR('Transfer 1'!N56,"")</f>
        <v/>
      </c>
      <c r="O15" s="52" t="str">
        <f t="shared" ca="1" si="4"/>
        <v/>
      </c>
      <c r="P15" s="46"/>
    </row>
    <row r="16" spans="1:16" ht="15" customHeight="1" thickBot="1" x14ac:dyDescent="0.3">
      <c r="A16" s="54" t="str">
        <f ca="1">IFERROR('transfer 3'!Q14,"Other on-site renewable energy use #2")</f>
        <v>Other on-site renewable energy use #2</v>
      </c>
      <c r="B16" s="55" t="str">
        <f ca="1">IFERROR('transfer 3'!R13,"TBD")</f>
        <v>TBD</v>
      </c>
      <c r="C16" s="56" t="str">
        <f ca="1">IFERROR('transfer 3'!V14,"")</f>
        <v/>
      </c>
      <c r="D16" s="52" t="str">
        <f ca="1">IFERROR('Transfer 1'!D57,"")</f>
        <v/>
      </c>
      <c r="E16" s="52" t="str">
        <f t="shared" ca="1" si="0"/>
        <v/>
      </c>
      <c r="F16" s="52" t="str">
        <f ca="1">IFERROR('Transfer 1'!F57,"")</f>
        <v/>
      </c>
      <c r="G16" s="52" t="str">
        <f t="shared" ca="1" si="0"/>
        <v/>
      </c>
      <c r="H16" s="52" t="str">
        <f ca="1">IFERROR('Transfer 1'!H57,"")</f>
        <v/>
      </c>
      <c r="I16" s="52" t="str">
        <f t="shared" ca="1" si="0"/>
        <v/>
      </c>
      <c r="J16" s="52" t="str">
        <f ca="1">IFERROR('Transfer 1'!J57,"")</f>
        <v/>
      </c>
      <c r="K16" s="52" t="str">
        <f t="shared" ca="1" si="2"/>
        <v/>
      </c>
      <c r="L16" s="52" t="str">
        <f ca="1">IFERROR('Transfer 1'!L57,"")</f>
        <v/>
      </c>
      <c r="M16" s="52" t="str">
        <f t="shared" ca="1" si="3"/>
        <v/>
      </c>
      <c r="N16" s="52" t="str">
        <f ca="1">IFERROR('Transfer 1'!N57,"")</f>
        <v/>
      </c>
      <c r="O16" s="52" t="str">
        <f t="shared" ca="1" si="4"/>
        <v/>
      </c>
      <c r="P16" s="46"/>
    </row>
    <row r="17" spans="1:16" ht="15" customHeight="1" thickBot="1" x14ac:dyDescent="0.3">
      <c r="A17" s="124" t="s">
        <v>147</v>
      </c>
      <c r="B17" s="120"/>
      <c r="C17" s="121"/>
      <c r="D17" s="121"/>
      <c r="E17" s="122">
        <f ca="1">SUM(E11:E16)</f>
        <v>0</v>
      </c>
      <c r="F17" s="123"/>
      <c r="G17" s="122">
        <f ca="1">SUM(G12:G16)</f>
        <v>0</v>
      </c>
      <c r="H17" s="123"/>
      <c r="I17" s="122">
        <f ca="1">SUM(I12:I16)</f>
        <v>0</v>
      </c>
      <c r="J17" s="123"/>
      <c r="K17" s="122">
        <f ca="1">SUM(K12:K16)</f>
        <v>0</v>
      </c>
      <c r="L17" s="123"/>
      <c r="M17" s="122">
        <f ca="1">SUM(M12:M16)</f>
        <v>0</v>
      </c>
      <c r="N17" s="123"/>
      <c r="O17" s="122">
        <f ca="1">SUM(O12:O16)</f>
        <v>0</v>
      </c>
      <c r="P17" s="46"/>
    </row>
    <row r="18" spans="1:16" ht="30" customHeight="1" thickBot="1" x14ac:dyDescent="0.3">
      <c r="A18" s="343" t="s">
        <v>141</v>
      </c>
      <c r="B18" s="344"/>
      <c r="C18" s="344"/>
      <c r="D18" s="344"/>
      <c r="E18" s="344"/>
      <c r="F18" s="344"/>
      <c r="G18" s="344"/>
      <c r="H18" s="344"/>
      <c r="I18" s="344"/>
      <c r="J18" s="344"/>
      <c r="K18" s="344"/>
      <c r="L18" s="344"/>
      <c r="M18" s="344"/>
      <c r="N18" s="344"/>
      <c r="O18" s="345"/>
      <c r="P18" s="46"/>
    </row>
    <row r="19" spans="1:16" ht="15" customHeight="1" thickBot="1" x14ac:dyDescent="0.3">
      <c r="A19" s="53" t="s">
        <v>148</v>
      </c>
      <c r="B19" s="55"/>
      <c r="C19" s="52"/>
      <c r="D19" s="52"/>
      <c r="E19" s="52"/>
      <c r="F19" s="52"/>
      <c r="G19" s="52"/>
      <c r="H19" s="52"/>
      <c r="I19" s="52"/>
      <c r="J19" s="52"/>
      <c r="K19" s="52"/>
      <c r="L19" s="52"/>
      <c r="M19" s="52"/>
      <c r="N19" s="52"/>
      <c r="O19" s="52"/>
      <c r="P19" s="46"/>
    </row>
    <row r="20" spans="1:16" ht="15" customHeight="1" thickBot="1" x14ac:dyDescent="0.3">
      <c r="A20" s="54" t="s">
        <v>324</v>
      </c>
      <c r="B20" s="55" t="s">
        <v>16</v>
      </c>
      <c r="C20" s="56" t="str">
        <f ca="1">IFERROR('transfer 3'!V17,"")</f>
        <v/>
      </c>
      <c r="D20" s="52">
        <v>3.4129999999999998</v>
      </c>
      <c r="E20" s="52" t="str">
        <f ca="1">IFERROR(D20*$C20,"")</f>
        <v/>
      </c>
      <c r="F20" s="59"/>
      <c r="G20" s="59"/>
      <c r="H20" s="59"/>
      <c r="I20" s="59"/>
      <c r="J20" s="59"/>
      <c r="K20" s="59"/>
      <c r="L20" s="59"/>
      <c r="M20" s="59"/>
      <c r="N20" s="59"/>
      <c r="O20" s="59"/>
      <c r="P20" s="46"/>
    </row>
    <row r="21" spans="1:16" ht="15" customHeight="1" thickBot="1" x14ac:dyDescent="0.3">
      <c r="A21" s="54" t="s">
        <v>297</v>
      </c>
      <c r="B21" s="55" t="s">
        <v>308</v>
      </c>
      <c r="C21" s="56" t="str">
        <f ca="1">IFERROR('transfer 3'!V18,"")</f>
        <v/>
      </c>
      <c r="D21" s="52">
        <f>'Default Conversions'!D11</f>
        <v>0.13900000000000001</v>
      </c>
      <c r="E21" s="52" t="str">
        <f t="shared" ref="E21:G34" ca="1" si="5">IFERROR(D21*$C21,"")</f>
        <v/>
      </c>
      <c r="F21" s="52" t="str">
        <f ca="1">IFERROR(IF(ISNA('Transfer 1'!F8),'Default Conversions'!F11,'Transfer 1'!F8),"")</f>
        <v/>
      </c>
      <c r="G21" s="52" t="str">
        <f t="shared" ref="G21:G29" ca="1" si="6">IFERROR(F21*$C21,"")</f>
        <v/>
      </c>
      <c r="H21" s="52" t="str">
        <f ca="1">IFERROR(IF(ISNA('Transfer 1'!H8),'Default Conversions'!H11,'Transfer 1'!H8),"")</f>
        <v/>
      </c>
      <c r="I21" s="52" t="str">
        <f t="shared" ref="I21:I34" ca="1" si="7">IFERROR(H21*$C21,"")</f>
        <v/>
      </c>
      <c r="J21" s="52" t="str">
        <f ca="1">IFERROR(IF(ISNA('Transfer 1'!J8),'Default Conversions'!J11,'Transfer 1'!J8),"")</f>
        <v/>
      </c>
      <c r="K21" s="52" t="str">
        <f t="shared" ref="K21:K34" ca="1" si="8">IFERROR(J21*$C21,"")</f>
        <v/>
      </c>
      <c r="L21" s="52" t="str">
        <f ca="1">IFERROR(IF(ISNA('Transfer 1'!L8),'Default Conversions'!L11,'Transfer 1'!L8),"")</f>
        <v/>
      </c>
      <c r="M21" s="52" t="str">
        <f t="shared" ref="M21:M34" ca="1" si="9">IFERROR(L21*$C21,"")</f>
        <v/>
      </c>
      <c r="N21" s="52" t="str">
        <f ca="1">IFERROR(IF(ISNA('Transfer 1'!N8),'Default Conversions'!N11,'Transfer 1'!N8),"")</f>
        <v/>
      </c>
      <c r="O21" s="52" t="str">
        <f t="shared" ref="O21:O34" ca="1" si="10">IFERROR(N21*$C21,"")</f>
        <v/>
      </c>
      <c r="P21" s="46"/>
    </row>
    <row r="22" spans="1:16" ht="15" customHeight="1" thickBot="1" x14ac:dyDescent="0.3">
      <c r="A22" s="54" t="s">
        <v>298</v>
      </c>
      <c r="B22" s="55" t="s">
        <v>308</v>
      </c>
      <c r="C22" s="56" t="str">
        <f ca="1">IFERROR('transfer 3'!V19,"")</f>
        <v/>
      </c>
      <c r="D22" s="52">
        <f>'Default Conversions'!D12</f>
        <v>0.13900000000000001</v>
      </c>
      <c r="E22" s="52" t="str">
        <f t="shared" ca="1" si="5"/>
        <v/>
      </c>
      <c r="F22" s="52">
        <f>'Default Conversions'!F12</f>
        <v>22.21</v>
      </c>
      <c r="G22" s="52" t="str">
        <f t="shared" ca="1" si="6"/>
        <v/>
      </c>
      <c r="H22" s="52">
        <f>'Default Conversions'!H12</f>
        <v>0.1565</v>
      </c>
      <c r="I22" s="52" t="str">
        <f t="shared" ca="1" si="7"/>
        <v/>
      </c>
      <c r="J22" s="52">
        <f>'Default Conversions'!J12</f>
        <v>1.45E-4</v>
      </c>
      <c r="K22" s="52" t="str">
        <f t="shared" ca="1" si="8"/>
        <v/>
      </c>
      <c r="L22" s="52">
        <f>'Default Conversions'!L12</f>
        <v>1.4499999999999999E-2</v>
      </c>
      <c r="M22" s="52" t="str">
        <f t="shared" ca="1" si="9"/>
        <v/>
      </c>
      <c r="N22" s="52">
        <f>'Default Conversions'!N12</f>
        <v>4.0000000000000003E-5</v>
      </c>
      <c r="O22" s="52" t="str">
        <f t="shared" ca="1" si="10"/>
        <v/>
      </c>
      <c r="P22" s="46"/>
    </row>
    <row r="23" spans="1:16" ht="15" customHeight="1" thickBot="1" x14ac:dyDescent="0.3">
      <c r="A23" s="54" t="s">
        <v>299</v>
      </c>
      <c r="B23" s="55" t="s">
        <v>308</v>
      </c>
      <c r="C23" s="56" t="str">
        <f ca="1">IFERROR('transfer 3'!V20,"")</f>
        <v/>
      </c>
      <c r="D23" s="52">
        <f>'Default Conversions'!D13</f>
        <v>0.13900000000000001</v>
      </c>
      <c r="E23" s="52" t="str">
        <f t="shared" ca="1" si="5"/>
        <v/>
      </c>
      <c r="F23" s="52">
        <f>'Default Conversions'!F13</f>
        <v>22.24</v>
      </c>
      <c r="G23" s="52" t="str">
        <f t="shared" ca="1" si="6"/>
        <v/>
      </c>
      <c r="H23" s="52">
        <f>'Default Conversions'!H13</f>
        <v>0.10100000000000001</v>
      </c>
      <c r="I23" s="52" t="str">
        <f t="shared" ca="1" si="7"/>
        <v/>
      </c>
      <c r="J23" s="52">
        <f>'Default Conversions'!J13</f>
        <v>1.2999999999999999E-4</v>
      </c>
      <c r="K23" s="52" t="str">
        <f t="shared" ca="1" si="8"/>
        <v/>
      </c>
      <c r="L23" s="52">
        <f>'Default Conversions'!L13</f>
        <v>8.9999999999999993E-3</v>
      </c>
      <c r="M23" s="52" t="str">
        <f t="shared" ca="1" si="9"/>
        <v/>
      </c>
      <c r="N23" s="52">
        <f>'Default Conversions'!N13</f>
        <v>4.0000000000000003E-5</v>
      </c>
      <c r="O23" s="52" t="str">
        <f t="shared" ca="1" si="10"/>
        <v/>
      </c>
      <c r="P23" s="46"/>
    </row>
    <row r="24" spans="1:16" ht="15" customHeight="1" thickBot="1" x14ac:dyDescent="0.3">
      <c r="A24" s="54" t="s">
        <v>300</v>
      </c>
      <c r="B24" s="55" t="s">
        <v>308</v>
      </c>
      <c r="C24" s="56" t="str">
        <f ca="1">IFERROR('transfer 3'!V21,"")</f>
        <v/>
      </c>
      <c r="D24" s="52">
        <f>'Default Conversions'!D14</f>
        <v>0.13900000000000001</v>
      </c>
      <c r="E24" s="52" t="str">
        <f t="shared" ca="1" si="5"/>
        <v/>
      </c>
      <c r="F24" s="52">
        <f>'Default Conversions'!F14</f>
        <v>22.24</v>
      </c>
      <c r="G24" s="52" t="str">
        <f t="shared" ca="1" si="6"/>
        <v/>
      </c>
      <c r="H24" s="52">
        <f>'Default Conversions'!H14</f>
        <v>0.14899999999999999</v>
      </c>
      <c r="I24" s="52" t="str">
        <f t="shared" ca="1" si="7"/>
        <v/>
      </c>
      <c r="J24" s="52">
        <f>'Default Conversions'!J14</f>
        <v>1.2999999999999999E-4</v>
      </c>
      <c r="K24" s="52" t="str">
        <f t="shared" ca="1" si="8"/>
        <v/>
      </c>
      <c r="L24" s="52">
        <f>'Default Conversions'!L14</f>
        <v>6.0000000000000001E-3</v>
      </c>
      <c r="M24" s="52" t="str">
        <f t="shared" ca="1" si="9"/>
        <v/>
      </c>
      <c r="N24" s="52">
        <f>'Default Conversions'!N14</f>
        <v>4.0000000000000003E-5</v>
      </c>
      <c r="O24" s="52" t="str">
        <f t="shared" ca="1" si="10"/>
        <v/>
      </c>
      <c r="P24" s="46"/>
    </row>
    <row r="25" spans="1:16" ht="15" customHeight="1" thickBot="1" x14ac:dyDescent="0.3">
      <c r="A25" s="54" t="s">
        <v>301</v>
      </c>
      <c r="B25" s="55" t="s">
        <v>308</v>
      </c>
      <c r="C25" s="56" t="str">
        <f ca="1">IFERROR('transfer 3'!V22,"")</f>
        <v/>
      </c>
      <c r="D25" s="52">
        <f>'Default Conversions'!D20</f>
        <v>0.124</v>
      </c>
      <c r="E25" s="52" t="str">
        <f t="shared" ca="1" si="5"/>
        <v/>
      </c>
      <c r="F25" s="52" t="str">
        <f ca="1">IFERROR(IF(ISNA('Transfer 1'!F9),'Default Conversions'!F20,'Transfer 1'!F9),"")</f>
        <v/>
      </c>
      <c r="G25" s="52" t="str">
        <f t="shared" ca="1" si="6"/>
        <v/>
      </c>
      <c r="H25" s="52" t="str">
        <f ca="1">IFERROR(IF(ISNA('Transfer 1'!H9),'Default Conversions'!H20,'Transfer 1'!H9),"")</f>
        <v/>
      </c>
      <c r="I25" s="52" t="str">
        <f t="shared" ca="1" si="7"/>
        <v/>
      </c>
      <c r="J25" s="52" t="str">
        <f ca="1">IFERROR(IF(ISNA('Transfer 1'!J9),'Default Conversions'!J20,'Transfer 1'!J9),"")</f>
        <v/>
      </c>
      <c r="K25" s="52" t="str">
        <f t="shared" ca="1" si="8"/>
        <v/>
      </c>
      <c r="L25" s="52" t="str">
        <f ca="1">IFERROR(IF(ISNA('Transfer 1'!L9),'Default Conversions'!L20,'Transfer 1'!L9),"")</f>
        <v/>
      </c>
      <c r="M25" s="52" t="str">
        <f t="shared" ca="1" si="9"/>
        <v/>
      </c>
      <c r="N25" s="52" t="str">
        <f ca="1">IFERROR(IF(ISNA('Transfer 1'!N9),'Default Conversions'!N20,'Transfer 1'!N9),"")</f>
        <v/>
      </c>
      <c r="O25" s="52" t="str">
        <f t="shared" ca="1" si="10"/>
        <v/>
      </c>
      <c r="P25" s="46"/>
    </row>
    <row r="26" spans="1:16" ht="15" customHeight="1" thickBot="1" x14ac:dyDescent="0.3">
      <c r="A26" s="54" t="s">
        <v>302</v>
      </c>
      <c r="B26" s="55" t="s">
        <v>308</v>
      </c>
      <c r="C26" s="56" t="str">
        <f ca="1">IFERROR('transfer 3'!V23,"")</f>
        <v/>
      </c>
      <c r="D26" s="52">
        <f>'Default Conversions'!D21</f>
        <v>0.124</v>
      </c>
      <c r="E26" s="52" t="str">
        <f t="shared" ca="1" si="5"/>
        <v/>
      </c>
      <c r="F26" s="52">
        <f>'Default Conversions'!F21</f>
        <v>17.48</v>
      </c>
      <c r="G26" s="52" t="str">
        <f t="shared" ca="1" si="6"/>
        <v/>
      </c>
      <c r="H26" s="52">
        <f>'Default Conversions'!H21</f>
        <v>3.6999999999999998E-2</v>
      </c>
      <c r="I26" s="52" t="str">
        <f t="shared" ca="1" si="7"/>
        <v/>
      </c>
      <c r="J26" s="52">
        <f>'Default Conversions'!J21</f>
        <v>2.5000000000000001E-4</v>
      </c>
      <c r="K26" s="52" t="str">
        <f t="shared" ca="1" si="8"/>
        <v/>
      </c>
      <c r="L26" s="52">
        <f>'Default Conversions'!L21</f>
        <v>0.16500000000000001</v>
      </c>
      <c r="M26" s="52" t="str">
        <f t="shared" ca="1" si="9"/>
        <v/>
      </c>
      <c r="N26" s="52">
        <f>'Default Conversions'!N21</f>
        <v>8.0000000000000007E-5</v>
      </c>
      <c r="O26" s="52" t="str">
        <f t="shared" ca="1" si="10"/>
        <v/>
      </c>
      <c r="P26" s="46"/>
    </row>
    <row r="27" spans="1:16" ht="15" customHeight="1" thickBot="1" x14ac:dyDescent="0.3">
      <c r="A27" s="54" t="s">
        <v>303</v>
      </c>
      <c r="B27" s="55" t="s">
        <v>308</v>
      </c>
      <c r="C27" s="56" t="str">
        <f ca="1">IFERROR('transfer 3'!V24,"")</f>
        <v/>
      </c>
      <c r="D27" s="52">
        <f>'Default Conversions'!D22</f>
        <v>0.124</v>
      </c>
      <c r="E27" s="52" t="str">
        <f t="shared" ca="1" si="5"/>
        <v/>
      </c>
      <c r="F27" s="52">
        <f>'Default Conversions'!F22</f>
        <v>19.93</v>
      </c>
      <c r="G27" s="52" t="str">
        <f t="shared" ca="1" si="6"/>
        <v/>
      </c>
      <c r="H27" s="52">
        <f>'Default Conversions'!H22</f>
        <v>3.2000000000000001E-2</v>
      </c>
      <c r="I27" s="52" t="str">
        <f t="shared" ca="1" si="7"/>
        <v/>
      </c>
      <c r="J27" s="52">
        <f>'Default Conversions'!J22</f>
        <v>2.9E-4</v>
      </c>
      <c r="K27" s="52" t="str">
        <f t="shared" ca="1" si="8"/>
        <v/>
      </c>
      <c r="L27" s="52">
        <f>'Default Conversions'!L22</f>
        <v>2E-3</v>
      </c>
      <c r="M27" s="52" t="str">
        <f t="shared" ca="1" si="9"/>
        <v/>
      </c>
      <c r="N27" s="52">
        <f>'Default Conversions'!N22</f>
        <v>9.0000000000000006E-5</v>
      </c>
      <c r="O27" s="52" t="str">
        <f t="shared" ca="1" si="10"/>
        <v/>
      </c>
      <c r="P27" s="46"/>
    </row>
    <row r="28" spans="1:16" ht="15" customHeight="1" thickBot="1" x14ac:dyDescent="0.3">
      <c r="A28" s="54" t="s">
        <v>149</v>
      </c>
      <c r="B28" s="55" t="s">
        <v>24</v>
      </c>
      <c r="C28" s="56" t="str">
        <f ca="1">IFERROR('transfer 3'!V25,"")</f>
        <v/>
      </c>
      <c r="D28" s="52">
        <f>'Default Conversions'!D26</f>
        <v>0.10299999999999999</v>
      </c>
      <c r="E28" s="52" t="str">
        <f t="shared" ca="1" si="5"/>
        <v/>
      </c>
      <c r="F28" s="52" t="str">
        <f ca="1">IFERROR(IF(ISNA('Transfer 1'!F12),'Default Conversions'!F26,'Transfer 1'!F12),"")</f>
        <v/>
      </c>
      <c r="G28" s="52" t="str">
        <f t="shared" ca="1" si="6"/>
        <v/>
      </c>
      <c r="H28" s="52" t="str">
        <f ca="1">IFERROR(IF(ISNA('Transfer 1'!H12),'Default Conversions'!H26,'Transfer 1'!H12),"")</f>
        <v/>
      </c>
      <c r="I28" s="52" t="str">
        <f t="shared" ca="1" si="7"/>
        <v/>
      </c>
      <c r="J28" s="52" t="str">
        <f ca="1">IFERROR(IF(ISNA('Transfer 1'!J12),'Default Conversions'!J26,'Transfer 1'!J12),"")</f>
        <v/>
      </c>
      <c r="K28" s="52" t="str">
        <f t="shared" ca="1" si="8"/>
        <v/>
      </c>
      <c r="L28" s="52" t="str">
        <f ca="1">IFERROR(IF(ISNA('Transfer 1'!L12),'Default Conversions'!L26,'Transfer 1'!L12),"")</f>
        <v/>
      </c>
      <c r="M28" s="52" t="str">
        <f t="shared" ca="1" si="9"/>
        <v/>
      </c>
      <c r="N28" s="52" t="str">
        <f ca="1">IFERROR(IF(ISNA('Transfer 1'!N12),'Default Conversions'!N26,'Transfer 1'!N12),"")</f>
        <v/>
      </c>
      <c r="O28" s="52" t="str">
        <f t="shared" ca="1" si="10"/>
        <v/>
      </c>
      <c r="P28" s="46"/>
    </row>
    <row r="29" spans="1:16" ht="15" customHeight="1" thickBot="1" x14ac:dyDescent="0.3">
      <c r="A29" s="54" t="s">
        <v>304</v>
      </c>
      <c r="B29" s="55" t="s">
        <v>24</v>
      </c>
      <c r="C29" s="56" t="str">
        <f ca="1">IFERROR('transfer 3'!V26,"")</f>
        <v/>
      </c>
      <c r="D29" s="52" t="str">
        <f>'Default Conversions'!D27</f>
        <v>NP</v>
      </c>
      <c r="E29" s="52" t="str">
        <f t="shared" ca="1" si="5"/>
        <v/>
      </c>
      <c r="F29" s="52" t="str">
        <f ca="1">IFERROR(IF(ISNA('Transfer 1'!F10),'Default Conversions'!F27,'Transfer 1'!F10),"")</f>
        <v/>
      </c>
      <c r="G29" s="52" t="str">
        <f t="shared" ca="1" si="6"/>
        <v/>
      </c>
      <c r="H29" s="52" t="str">
        <f ca="1">IFERROR(IF(ISNA('Transfer 1'!H10),'Default Conversions'!H27,'Transfer 1'!H10),"")</f>
        <v/>
      </c>
      <c r="I29" s="52" t="str">
        <f t="shared" ca="1" si="7"/>
        <v/>
      </c>
      <c r="J29" s="52" t="str">
        <f ca="1">IFERROR(IF(ISNA('Transfer 1'!J10),'Default Conversions'!J27,'Transfer 1'!J10),"")</f>
        <v/>
      </c>
      <c r="K29" s="52" t="str">
        <f t="shared" ca="1" si="8"/>
        <v/>
      </c>
      <c r="L29" s="52" t="str">
        <f ca="1">IFERROR(IF(ISNA('Transfer 1'!L10),'Default Conversions'!L27,'Transfer 1'!L10),"")</f>
        <v/>
      </c>
      <c r="M29" s="52" t="str">
        <f t="shared" ca="1" si="9"/>
        <v/>
      </c>
      <c r="N29" s="52" t="str">
        <f ca="1">IFERROR(IF(ISNA('Transfer 1'!N10),'Default Conversions'!N27,'Transfer 1'!N10),"")</f>
        <v/>
      </c>
      <c r="O29" s="52" t="str">
        <f t="shared" ca="1" si="10"/>
        <v/>
      </c>
      <c r="P29" s="46"/>
    </row>
    <row r="30" spans="1:16" ht="15" customHeight="1" thickBot="1" x14ac:dyDescent="0.3">
      <c r="A30" s="54" t="s">
        <v>305</v>
      </c>
      <c r="B30" s="55" t="s">
        <v>24</v>
      </c>
      <c r="C30" s="56" t="str">
        <f ca="1">IFERROR('transfer 3'!V27,"")</f>
        <v/>
      </c>
      <c r="D30" s="52" t="str">
        <f>'Default Conversions'!D27</f>
        <v>NP</v>
      </c>
      <c r="E30" s="52" t="str">
        <f t="shared" ca="1" si="5"/>
        <v/>
      </c>
      <c r="F30" s="52">
        <f>'Default Conversions'!F27</f>
        <v>1957.835</v>
      </c>
      <c r="G30" s="52" t="str">
        <f t="shared" ca="1" si="5"/>
        <v/>
      </c>
      <c r="H30" s="52">
        <f>'Default Conversions'!H27</f>
        <v>16.032499999999999</v>
      </c>
      <c r="I30" s="52" t="str">
        <f t="shared" ca="1" si="7"/>
        <v/>
      </c>
      <c r="J30" s="52">
        <f>'Default Conversions'!J27</f>
        <v>2.3045E-2</v>
      </c>
      <c r="K30" s="52" t="str">
        <f t="shared" ca="1" si="8"/>
        <v/>
      </c>
      <c r="L30" s="52">
        <f>'Default Conversions'!L27</f>
        <v>0.27750000000000002</v>
      </c>
      <c r="M30" s="52" t="str">
        <f t="shared" ca="1" si="9"/>
        <v/>
      </c>
      <c r="N30" s="52">
        <f>'Default Conversions'!N27</f>
        <v>0</v>
      </c>
      <c r="O30" s="52" t="str">
        <f t="shared" ca="1" si="10"/>
        <v/>
      </c>
      <c r="P30" s="46"/>
    </row>
    <row r="31" spans="1:16" ht="15" customHeight="1" thickBot="1" x14ac:dyDescent="0.3">
      <c r="A31" s="54" t="s">
        <v>306</v>
      </c>
      <c r="B31" s="55" t="s">
        <v>17</v>
      </c>
      <c r="C31" s="56" t="str">
        <f ca="1">IFERROR('transfer 3'!V28,"")</f>
        <v/>
      </c>
      <c r="D31" s="52" t="str">
        <f>'Default Conversions'!D25</f>
        <v>NP</v>
      </c>
      <c r="E31" s="52" t="str">
        <f t="shared" ca="1" si="5"/>
        <v/>
      </c>
      <c r="F31" s="52" t="str">
        <f ca="1">IFERROR(IF(ISNA('Transfer 1'!F11),'Default Conversions'!F25,'Transfer 1'!F11),"")</f>
        <v/>
      </c>
      <c r="G31" s="52" t="str">
        <f t="shared" ca="1" si="5"/>
        <v/>
      </c>
      <c r="H31" s="52" t="str">
        <f ca="1">IFERROR(IF(ISNA('Transfer 1'!H11),'Default Conversions'!H25,'Transfer 1'!H11),"")</f>
        <v/>
      </c>
      <c r="I31" s="52" t="str">
        <f t="shared" ca="1" si="7"/>
        <v/>
      </c>
      <c r="J31" s="52" t="str">
        <f ca="1">IFERROR(IF(ISNA('Transfer 1'!J11),'Default Conversions'!J25,'Transfer 1'!J11),"")</f>
        <v/>
      </c>
      <c r="K31" s="52" t="str">
        <f t="shared" ca="1" si="8"/>
        <v/>
      </c>
      <c r="L31" s="52" t="str">
        <f ca="1">IFERROR(IF(ISNA('Transfer 1'!L11),'Default Conversions'!L25,'Transfer 1'!L11),"")</f>
        <v/>
      </c>
      <c r="M31" s="52" t="str">
        <f t="shared" ca="1" si="9"/>
        <v/>
      </c>
      <c r="N31" s="52" t="str">
        <f ca="1">IFERROR(IF(ISNA('Transfer 1'!N11),'Default Conversions'!N25,'Transfer 1'!N11),"")</f>
        <v/>
      </c>
      <c r="O31" s="52" t="str">
        <f t="shared" ca="1" si="10"/>
        <v/>
      </c>
      <c r="P31" s="46"/>
    </row>
    <row r="32" spans="1:16" ht="15" customHeight="1" thickBot="1" x14ac:dyDescent="0.3">
      <c r="A32" s="54" t="s">
        <v>307</v>
      </c>
      <c r="B32" s="55" t="s">
        <v>17</v>
      </c>
      <c r="C32" s="56" t="str">
        <f ca="1">IFERROR('transfer 3'!V29,"")</f>
        <v/>
      </c>
      <c r="D32" s="52" t="str">
        <f>'Default Conversions'!D25</f>
        <v>NP</v>
      </c>
      <c r="E32" s="52" t="str">
        <f t="shared" ca="1" si="5"/>
        <v/>
      </c>
      <c r="F32" s="52">
        <f>'Default Conversions'!F25</f>
        <v>12.69</v>
      </c>
      <c r="G32" s="52" t="str">
        <f t="shared" ca="1" si="5"/>
        <v/>
      </c>
      <c r="H32" s="52">
        <f>'Default Conversions'!H25</f>
        <v>2.1000000000000001E-2</v>
      </c>
      <c r="I32" s="52" t="str">
        <f t="shared" ca="1" si="7"/>
        <v/>
      </c>
      <c r="J32" s="52">
        <f>'Default Conversions'!J25</f>
        <v>1.2999999999999999E-4</v>
      </c>
      <c r="K32" s="52" t="str">
        <f t="shared" ca="1" si="8"/>
        <v/>
      </c>
      <c r="L32" s="52">
        <f>'Default Conversions'!L25</f>
        <v>1E-3</v>
      </c>
      <c r="M32" s="52" t="str">
        <f t="shared" ca="1" si="9"/>
        <v/>
      </c>
      <c r="N32" s="52">
        <f>'Default Conversions'!N25</f>
        <v>0</v>
      </c>
      <c r="O32" s="52" t="str">
        <f t="shared" ca="1" si="10"/>
        <v/>
      </c>
      <c r="P32" s="46"/>
    </row>
    <row r="33" spans="1:16" ht="15" customHeight="1" thickBot="1" x14ac:dyDescent="0.3">
      <c r="A33" s="54" t="str">
        <f ca="1">IFERROR('transfer 3'!Q30,"Other on-site conventional energy use #1")</f>
        <v>Other on-site conventional energy use #1</v>
      </c>
      <c r="B33" s="55" t="str">
        <f ca="1">IFERROR('transfer 3'!R30,"TBD")</f>
        <v>TBD</v>
      </c>
      <c r="C33" s="56" t="str">
        <f ca="1">IFERROR('transfer 3'!V30,"")</f>
        <v/>
      </c>
      <c r="D33" s="52" t="str">
        <f ca="1">IFERROR('Transfer 1'!D62,"")</f>
        <v/>
      </c>
      <c r="E33" s="52" t="str">
        <f t="shared" ca="1" si="5"/>
        <v/>
      </c>
      <c r="F33" s="52" t="str">
        <f ca="1">IFERROR('Transfer 1'!F62,"")</f>
        <v/>
      </c>
      <c r="G33" s="52" t="str">
        <f t="shared" ca="1" si="5"/>
        <v/>
      </c>
      <c r="H33" s="52" t="str">
        <f ca="1">IFERROR('Transfer 1'!H62,"")</f>
        <v/>
      </c>
      <c r="I33" s="52" t="str">
        <f t="shared" ca="1" si="7"/>
        <v/>
      </c>
      <c r="J33" s="52" t="str">
        <f ca="1">IFERROR('Transfer 1'!J62,"")</f>
        <v/>
      </c>
      <c r="K33" s="52" t="str">
        <f t="shared" ca="1" si="8"/>
        <v/>
      </c>
      <c r="L33" s="52" t="str">
        <f ca="1">IFERROR('Transfer 1'!L62,"")</f>
        <v/>
      </c>
      <c r="M33" s="52" t="str">
        <f t="shared" ca="1" si="9"/>
        <v/>
      </c>
      <c r="N33" s="52" t="str">
        <f ca="1">IFERROR('Transfer 1'!N62,"")</f>
        <v/>
      </c>
      <c r="O33" s="52" t="str">
        <f t="shared" ca="1" si="10"/>
        <v/>
      </c>
      <c r="P33" s="46"/>
    </row>
    <row r="34" spans="1:16" ht="15" customHeight="1" thickBot="1" x14ac:dyDescent="0.3">
      <c r="A34" s="54" t="str">
        <f ca="1">IFERROR('transfer 3'!Q31,"Other on-site conventional energy use #2")</f>
        <v>Other on-site conventional energy use #2</v>
      </c>
      <c r="B34" s="55" t="str">
        <f ca="1">IFERROR('transfer 3'!R31,"TBD")</f>
        <v>TBD</v>
      </c>
      <c r="C34" s="56" t="str">
        <f ca="1">IFERROR('transfer 3'!V31,"")</f>
        <v/>
      </c>
      <c r="D34" s="52" t="str">
        <f ca="1">IFERROR('Transfer 1'!D63,"")</f>
        <v/>
      </c>
      <c r="E34" s="52" t="str">
        <f t="shared" ca="1" si="5"/>
        <v/>
      </c>
      <c r="F34" s="52" t="str">
        <f ca="1">IFERROR('Transfer 1'!F63,"")</f>
        <v/>
      </c>
      <c r="G34" s="52" t="str">
        <f t="shared" ca="1" si="5"/>
        <v/>
      </c>
      <c r="H34" s="52" t="str">
        <f ca="1">IFERROR('Transfer 1'!H63,"")</f>
        <v/>
      </c>
      <c r="I34" s="52" t="str">
        <f t="shared" ca="1" si="7"/>
        <v/>
      </c>
      <c r="J34" s="52" t="str">
        <f ca="1">IFERROR('Transfer 1'!J63,"")</f>
        <v/>
      </c>
      <c r="K34" s="52" t="str">
        <f t="shared" ca="1" si="8"/>
        <v/>
      </c>
      <c r="L34" s="52" t="str">
        <f ca="1">IFERROR('Transfer 1'!L63,"")</f>
        <v/>
      </c>
      <c r="M34" s="52" t="str">
        <f t="shared" ca="1" si="9"/>
        <v/>
      </c>
      <c r="N34" s="52" t="str">
        <f ca="1">IFERROR('Transfer 1'!N63,"")</f>
        <v/>
      </c>
      <c r="O34" s="52" t="str">
        <f t="shared" ca="1" si="10"/>
        <v/>
      </c>
      <c r="P34" s="46"/>
    </row>
    <row r="35" spans="1:16" ht="15" customHeight="1" thickBot="1" x14ac:dyDescent="0.3">
      <c r="A35" s="125" t="s">
        <v>150</v>
      </c>
      <c r="B35" s="90"/>
      <c r="C35" s="52"/>
      <c r="D35" s="52"/>
      <c r="E35" s="91">
        <f ca="1">SUM(E20:E34)</f>
        <v>0</v>
      </c>
      <c r="F35" s="58"/>
      <c r="G35" s="91">
        <f ca="1">SUM(G21:G34)</f>
        <v>0</v>
      </c>
      <c r="H35" s="52"/>
      <c r="I35" s="91">
        <f ca="1">SUM(I21:I34)</f>
        <v>0</v>
      </c>
      <c r="J35" s="52"/>
      <c r="K35" s="91">
        <f ca="1">SUM(K21:K34)</f>
        <v>0</v>
      </c>
      <c r="L35" s="52"/>
      <c r="M35" s="91">
        <f ca="1">SUM(M21:M34)</f>
        <v>0</v>
      </c>
      <c r="N35" s="52"/>
      <c r="O35" s="91">
        <f ca="1">SUM(O21:O34)</f>
        <v>0</v>
      </c>
      <c r="P35" s="46"/>
    </row>
    <row r="36" spans="1:16" ht="30" customHeight="1" thickBot="1" x14ac:dyDescent="0.3">
      <c r="A36" s="343" t="s">
        <v>141</v>
      </c>
      <c r="B36" s="344"/>
      <c r="C36" s="344"/>
      <c r="D36" s="344"/>
      <c r="E36" s="344"/>
      <c r="F36" s="344"/>
      <c r="G36" s="344"/>
      <c r="H36" s="344"/>
      <c r="I36" s="344"/>
      <c r="J36" s="344"/>
      <c r="K36" s="344"/>
      <c r="L36" s="344"/>
      <c r="M36" s="344"/>
      <c r="N36" s="344"/>
      <c r="O36" s="345"/>
      <c r="P36" s="46"/>
    </row>
    <row r="37" spans="1:16" ht="15" customHeight="1" thickBot="1" x14ac:dyDescent="0.3">
      <c r="A37" s="172" t="s">
        <v>176</v>
      </c>
      <c r="B37" s="171"/>
      <c r="C37" s="128"/>
      <c r="D37" s="128"/>
      <c r="E37" s="128"/>
      <c r="F37" s="128"/>
      <c r="G37" s="128"/>
      <c r="H37" s="128"/>
      <c r="I37" s="128"/>
      <c r="J37" s="128"/>
      <c r="K37" s="128"/>
      <c r="L37" s="128"/>
      <c r="M37" s="128"/>
      <c r="N37" s="128"/>
      <c r="O37" s="128"/>
      <c r="P37" s="46"/>
    </row>
    <row r="38" spans="1:16" ht="15" customHeight="1" thickBot="1" x14ac:dyDescent="0.3">
      <c r="A38" s="54" t="s">
        <v>151</v>
      </c>
      <c r="B38" s="55" t="s">
        <v>28</v>
      </c>
      <c r="C38" s="56" t="str">
        <f ca="1">IFERROR('transfer 3'!V34,"")</f>
        <v/>
      </c>
      <c r="D38" s="57"/>
      <c r="E38" s="57"/>
      <c r="F38" s="57"/>
      <c r="G38" s="57"/>
      <c r="H38" s="57"/>
      <c r="I38" s="57"/>
      <c r="J38" s="57"/>
      <c r="K38" s="57"/>
      <c r="L38" s="57"/>
      <c r="M38" s="57"/>
      <c r="N38" s="52">
        <v>1</v>
      </c>
      <c r="O38" s="52" t="str">
        <f t="shared" ref="O38" ca="1" si="11">IFERROR(N38*$C38,"")</f>
        <v/>
      </c>
      <c r="P38" s="46"/>
    </row>
    <row r="39" spans="1:16" ht="15" customHeight="1" thickBot="1" x14ac:dyDescent="0.3">
      <c r="A39" s="54" t="s">
        <v>152</v>
      </c>
      <c r="B39" s="55" t="s">
        <v>119</v>
      </c>
      <c r="C39" s="56" t="str">
        <f ca="1">IFERROR('transfer 3'!V35,"")</f>
        <v/>
      </c>
      <c r="D39" s="57"/>
      <c r="E39" s="57"/>
      <c r="F39" s="52">
        <v>1</v>
      </c>
      <c r="G39" s="52" t="str">
        <f t="shared" ref="G39:O42" ca="1" si="12">IFERROR(F39*$C39,"")</f>
        <v/>
      </c>
      <c r="H39" s="57"/>
      <c r="I39" s="57"/>
      <c r="J39" s="57"/>
      <c r="K39" s="57"/>
      <c r="L39" s="57"/>
      <c r="M39" s="57"/>
      <c r="N39" s="57"/>
      <c r="O39" s="57"/>
      <c r="P39" s="46"/>
    </row>
    <row r="40" spans="1:16" ht="15" customHeight="1" thickBot="1" x14ac:dyDescent="0.3">
      <c r="A40" s="54" t="s">
        <v>153</v>
      </c>
      <c r="B40" s="55" t="s">
        <v>119</v>
      </c>
      <c r="C40" s="56" t="str">
        <f ca="1">IFERROR('transfer 3'!V36,"")</f>
        <v/>
      </c>
      <c r="D40" s="57"/>
      <c r="E40" s="57"/>
      <c r="F40" s="52">
        <v>1</v>
      </c>
      <c r="G40" s="52" t="str">
        <f t="shared" ca="1" si="12"/>
        <v/>
      </c>
      <c r="H40" s="57"/>
      <c r="I40" s="57"/>
      <c r="J40" s="57"/>
      <c r="K40" s="57"/>
      <c r="L40" s="57"/>
      <c r="M40" s="57"/>
      <c r="N40" s="57"/>
      <c r="O40" s="57"/>
      <c r="P40" s="46"/>
    </row>
    <row r="41" spans="1:16" ht="15" customHeight="1" thickBot="1" x14ac:dyDescent="0.3">
      <c r="A41" s="54" t="s">
        <v>177</v>
      </c>
      <c r="B41" s="55" t="e">
        <f ca="1">'transfer 3'!R34</f>
        <v>#REF!</v>
      </c>
      <c r="C41" s="56" t="str">
        <f ca="1">IFERROR('transfer 3'!V37,"")</f>
        <v/>
      </c>
      <c r="D41" s="57"/>
      <c r="E41" s="57"/>
      <c r="F41" s="52">
        <v>-262</v>
      </c>
      <c r="G41" s="52" t="str">
        <f t="shared" ca="1" si="12"/>
        <v/>
      </c>
      <c r="H41" s="243">
        <f>'Default Conversions'!H28</f>
        <v>0.01</v>
      </c>
      <c r="I41" s="52" t="str">
        <f t="shared" ca="1" si="12"/>
        <v/>
      </c>
      <c r="J41" s="243">
        <f>'Default Conversions'!J28</f>
        <v>6.2999999999999998E-6</v>
      </c>
      <c r="K41" s="52" t="str">
        <f t="shared" ca="1" si="12"/>
        <v/>
      </c>
      <c r="L41" s="243">
        <f>'Default Conversions'!L28</f>
        <v>7.6000000000000004E-4</v>
      </c>
      <c r="M41" s="52" t="str">
        <f t="shared" ca="1" si="12"/>
        <v/>
      </c>
      <c r="N41" s="243">
        <f>'Default Conversions'!N28</f>
        <v>8.3999999999999992E-6</v>
      </c>
      <c r="O41" s="52" t="str">
        <f t="shared" ca="1" si="12"/>
        <v/>
      </c>
      <c r="P41" s="46"/>
    </row>
    <row r="42" spans="1:16" ht="15" customHeight="1" thickBot="1" x14ac:dyDescent="0.3">
      <c r="A42" s="54" t="s">
        <v>178</v>
      </c>
      <c r="B42" s="55" t="s">
        <v>28</v>
      </c>
      <c r="C42" s="56" t="str">
        <f ca="1">IFERROR('transfer 3'!V38,"")</f>
        <v/>
      </c>
      <c r="D42" s="60"/>
      <c r="E42" s="61"/>
      <c r="F42" s="62"/>
      <c r="G42" s="61"/>
      <c r="H42" s="52">
        <v>1</v>
      </c>
      <c r="I42" s="52" t="str">
        <f t="shared" ca="1" si="12"/>
        <v/>
      </c>
      <c r="J42" s="62"/>
      <c r="K42" s="61"/>
      <c r="L42" s="62"/>
      <c r="M42" s="61"/>
      <c r="N42" s="62"/>
      <c r="O42" s="61"/>
      <c r="P42" s="46"/>
    </row>
    <row r="43" spans="1:16" ht="15" customHeight="1" thickBot="1" x14ac:dyDescent="0.3">
      <c r="A43" s="54" t="s">
        <v>179</v>
      </c>
      <c r="B43" s="55" t="s">
        <v>28</v>
      </c>
      <c r="C43" s="56" t="str">
        <f ca="1">IFERROR('transfer 3'!V39,"")</f>
        <v/>
      </c>
      <c r="D43" s="60"/>
      <c r="E43" s="61"/>
      <c r="F43" s="62"/>
      <c r="G43" s="61"/>
      <c r="H43" s="62"/>
      <c r="I43" s="61"/>
      <c r="J43" s="52">
        <v>1</v>
      </c>
      <c r="K43" s="52" t="str">
        <f t="shared" ref="K43" ca="1" si="13">IFERROR(J43*$C43,"")</f>
        <v/>
      </c>
      <c r="L43" s="62"/>
      <c r="M43" s="61"/>
      <c r="N43" s="62"/>
      <c r="O43" s="61"/>
      <c r="P43" s="46"/>
    </row>
    <row r="44" spans="1:16" ht="15" customHeight="1" thickBot="1" x14ac:dyDescent="0.3">
      <c r="A44" s="54" t="s">
        <v>180</v>
      </c>
      <c r="B44" s="55" t="s">
        <v>28</v>
      </c>
      <c r="C44" s="56" t="str">
        <f ca="1">IFERROR('transfer 3'!V40,"")</f>
        <v/>
      </c>
      <c r="D44" s="60"/>
      <c r="E44" s="61"/>
      <c r="F44" s="62"/>
      <c r="G44" s="61"/>
      <c r="H44" s="62"/>
      <c r="I44" s="61"/>
      <c r="J44" s="62"/>
      <c r="K44" s="61"/>
      <c r="L44" s="52">
        <v>1</v>
      </c>
      <c r="M44" s="52" t="str">
        <f t="shared" ref="M44" ca="1" si="14">IFERROR(L44*$C44,"")</f>
        <v/>
      </c>
      <c r="N44" s="62"/>
      <c r="O44" s="61"/>
      <c r="P44" s="46"/>
    </row>
    <row r="45" spans="1:16" ht="15.75" thickBot="1" x14ac:dyDescent="0.3">
      <c r="A45" s="87" t="str">
        <f ca="1">IFERROR('transfer 3'!Q213, "User-defined Recycled/Reused On-Site #1")</f>
        <v>User-defined Recycled/Reused On-Site #1</v>
      </c>
      <c r="B45" s="135" t="str">
        <f ca="1">IFERROR('transfer 3'!R213,"TBD")</f>
        <v>TBD</v>
      </c>
      <c r="C45" s="56" t="str">
        <f ca="1">IFERROR('transfer 3'!V213,"")</f>
        <v/>
      </c>
      <c r="D45" s="135" t="str">
        <f ca="1">IFERROR('Transfer 1'!D48,"")</f>
        <v/>
      </c>
      <c r="E45" s="135" t="str">
        <f ca="1">IFERROR(D45*$C45,"")</f>
        <v/>
      </c>
      <c r="F45" s="135" t="str">
        <f ca="1">IFERROR('Transfer 1'!F48,"")</f>
        <v/>
      </c>
      <c r="G45" s="135" t="str">
        <f ca="1">IFERROR(F45*$C45,"")</f>
        <v/>
      </c>
      <c r="H45" s="135" t="str">
        <f ca="1">IFERROR('Transfer 1'!H48,"")</f>
        <v/>
      </c>
      <c r="I45" s="135" t="str">
        <f ca="1">IFERROR(H45*$C45,"")</f>
        <v/>
      </c>
      <c r="J45" s="135" t="str">
        <f ca="1">IFERROR('Transfer 1'!J48,"")</f>
        <v/>
      </c>
      <c r="K45" s="135" t="str">
        <f ca="1">IFERROR(J45*$C45,"")</f>
        <v/>
      </c>
      <c r="L45" s="135" t="str">
        <f ca="1">IFERROR('Transfer 1'!L48,"")</f>
        <v/>
      </c>
      <c r="M45" s="135" t="str">
        <f ca="1">IFERROR(L45*$C45,"")</f>
        <v/>
      </c>
      <c r="N45" s="135" t="str">
        <f ca="1">IFERROR('Transfer 1'!N48,"")</f>
        <v/>
      </c>
      <c r="O45" s="135" t="str">
        <f ca="1">IFERROR(N45*$C45,"")</f>
        <v/>
      </c>
      <c r="P45" s="46"/>
    </row>
    <row r="46" spans="1:16" ht="15.75" thickBot="1" x14ac:dyDescent="0.3">
      <c r="A46" s="87" t="str">
        <f ca="1">IFERROR('transfer 3'!Q214, "User-defined Recycled/Reused On-Site #1")</f>
        <v>User-defined Recycled/Reused On-Site #1</v>
      </c>
      <c r="B46" s="135" t="str">
        <f ca="1">IFERROR('transfer 3'!R214,"TBD")</f>
        <v>TBD</v>
      </c>
      <c r="C46" s="56" t="str">
        <f ca="1">IFERROR('transfer 3'!V214,"")</f>
        <v/>
      </c>
      <c r="D46" s="135" t="str">
        <f ca="1">IFERROR('Transfer 1'!D49,"")</f>
        <v/>
      </c>
      <c r="E46" s="135" t="str">
        <f t="shared" ref="E46:E47" ca="1" si="15">IFERROR(D46*$C46,"")</f>
        <v/>
      </c>
      <c r="F46" s="135" t="str">
        <f ca="1">IFERROR('Transfer 1'!F49,"")</f>
        <v/>
      </c>
      <c r="G46" s="135" t="str">
        <f t="shared" ref="G46:G47" ca="1" si="16">IFERROR(F46*$C46,"")</f>
        <v/>
      </c>
      <c r="H46" s="135" t="str">
        <f ca="1">IFERROR('Transfer 1'!H49,"")</f>
        <v/>
      </c>
      <c r="I46" s="135" t="str">
        <f t="shared" ref="I46:I47" ca="1" si="17">IFERROR(H46*$C46,"")</f>
        <v/>
      </c>
      <c r="J46" s="135" t="str">
        <f ca="1">IFERROR('Transfer 1'!J49,"")</f>
        <v/>
      </c>
      <c r="K46" s="135" t="str">
        <f t="shared" ref="K46:K47" ca="1" si="18">IFERROR(J46*$C46,"")</f>
        <v/>
      </c>
      <c r="L46" s="135" t="str">
        <f ca="1">IFERROR('Transfer 1'!L49,"")</f>
        <v/>
      </c>
      <c r="M46" s="135" t="str">
        <f t="shared" ref="M46:M47" ca="1" si="19">IFERROR(L46*$C46,"")</f>
        <v/>
      </c>
      <c r="N46" s="135" t="str">
        <f ca="1">IFERROR('Transfer 1'!N49,"")</f>
        <v/>
      </c>
      <c r="O46" s="135" t="str">
        <f t="shared" ref="O46:O47" ca="1" si="20">IFERROR(N46*$C46,"")</f>
        <v/>
      </c>
      <c r="P46" s="46"/>
    </row>
    <row r="47" spans="1:16" ht="15.75" thickBot="1" x14ac:dyDescent="0.3">
      <c r="A47" s="87" t="str">
        <f ca="1">IFERROR('transfer 3'!Q215, "User-defined Recycled/Reused On-Site #1")</f>
        <v>User-defined Recycled/Reused On-Site #1</v>
      </c>
      <c r="B47" s="135" t="str">
        <f ca="1">IFERROR('transfer 3'!R215,"TBD")</f>
        <v>TBD</v>
      </c>
      <c r="C47" s="56" t="str">
        <f ca="1">IFERROR('transfer 3'!V215,"")</f>
        <v/>
      </c>
      <c r="D47" s="135" t="str">
        <f ca="1">IFERROR('Transfer 1'!D50,"")</f>
        <v/>
      </c>
      <c r="E47" s="135" t="str">
        <f t="shared" ca="1" si="15"/>
        <v/>
      </c>
      <c r="F47" s="135" t="str">
        <f ca="1">IFERROR('Transfer 1'!F50,"")</f>
        <v/>
      </c>
      <c r="G47" s="135" t="str">
        <f t="shared" ca="1" si="16"/>
        <v/>
      </c>
      <c r="H47" s="135" t="str">
        <f ca="1">IFERROR('Transfer 1'!H50,"")</f>
        <v/>
      </c>
      <c r="I47" s="135" t="str">
        <f t="shared" ca="1" si="17"/>
        <v/>
      </c>
      <c r="J47" s="135" t="str">
        <f ca="1">IFERROR('Transfer 1'!J50,"")</f>
        <v/>
      </c>
      <c r="K47" s="135" t="str">
        <f t="shared" ca="1" si="18"/>
        <v/>
      </c>
      <c r="L47" s="135" t="str">
        <f ca="1">IFERROR('Transfer 1'!L50,"")</f>
        <v/>
      </c>
      <c r="M47" s="135" t="str">
        <f t="shared" ca="1" si="19"/>
        <v/>
      </c>
      <c r="N47" s="135" t="str">
        <f ca="1">IFERROR('Transfer 1'!N50,"")</f>
        <v/>
      </c>
      <c r="O47" s="135" t="str">
        <f t="shared" ca="1" si="20"/>
        <v/>
      </c>
      <c r="P47" s="46"/>
    </row>
    <row r="48" spans="1:16" ht="30" customHeight="1" thickBot="1" x14ac:dyDescent="0.3">
      <c r="A48" s="343" t="s">
        <v>141</v>
      </c>
      <c r="B48" s="344"/>
      <c r="C48" s="344"/>
      <c r="D48" s="344"/>
      <c r="E48" s="344"/>
      <c r="F48" s="344"/>
      <c r="G48" s="344"/>
      <c r="H48" s="344"/>
      <c r="I48" s="344"/>
      <c r="J48" s="344"/>
      <c r="K48" s="344"/>
      <c r="L48" s="344"/>
      <c r="M48" s="344"/>
      <c r="N48" s="344"/>
      <c r="O48" s="345"/>
      <c r="P48" s="46"/>
    </row>
    <row r="49" spans="1:16" ht="15" customHeight="1" thickBot="1" x14ac:dyDescent="0.3">
      <c r="A49" s="256" t="s">
        <v>154</v>
      </c>
      <c r="B49" s="257"/>
      <c r="C49" s="258"/>
      <c r="D49" s="258"/>
      <c r="E49" s="259">
        <f ca="1">SUM(E20:E34,E11:E16,E45:E47)</f>
        <v>0</v>
      </c>
      <c r="F49" s="260"/>
      <c r="G49" s="261">
        <f ca="1">SUM(G39:G41,G21:G34,G12:G16,G45:G47)</f>
        <v>0</v>
      </c>
      <c r="H49" s="262"/>
      <c r="I49" s="261">
        <f ca="1">SUM(I41,I42,I21:I34,I12:I16,I45:I47)</f>
        <v>0</v>
      </c>
      <c r="J49" s="262"/>
      <c r="K49" s="261">
        <f ca="1">SUM(K41,K43,K21:K34,K12:K16,K45:K47)</f>
        <v>0</v>
      </c>
      <c r="L49" s="262"/>
      <c r="M49" s="261">
        <f ca="1">SUM(M41,M44,M21:M34,M12:M16,M45:M47)</f>
        <v>0</v>
      </c>
      <c r="N49" s="262"/>
      <c r="O49" s="263">
        <f ca="1">SUM(O41,O38,O21:O34,O12:O16,O45:O47)</f>
        <v>0</v>
      </c>
      <c r="P49" s="46"/>
    </row>
    <row r="50" spans="1:16" ht="15" customHeight="1" x14ac:dyDescent="0.25">
      <c r="A50" s="270"/>
      <c r="B50" s="271"/>
      <c r="C50" s="272"/>
      <c r="D50" s="272"/>
      <c r="E50" s="273"/>
      <c r="F50" s="274"/>
      <c r="G50" s="273"/>
      <c r="H50" s="275"/>
      <c r="I50" s="273"/>
      <c r="J50" s="275"/>
      <c r="K50" s="273"/>
      <c r="L50" s="275"/>
      <c r="M50" s="273"/>
      <c r="N50" s="275"/>
      <c r="O50" s="276"/>
      <c r="P50" s="46"/>
    </row>
    <row r="51" spans="1:16" ht="15" customHeight="1" x14ac:dyDescent="0.25">
      <c r="A51" s="277"/>
      <c r="B51" s="278"/>
      <c r="C51" s="174"/>
      <c r="D51" s="174"/>
      <c r="E51" s="279"/>
      <c r="F51" s="280"/>
      <c r="G51" s="279"/>
      <c r="H51" s="178"/>
      <c r="I51" s="279"/>
      <c r="J51" s="178"/>
      <c r="K51" s="279"/>
      <c r="L51" s="178"/>
      <c r="M51" s="279"/>
      <c r="N51" s="178"/>
      <c r="O51" s="281"/>
      <c r="P51" s="46"/>
    </row>
    <row r="52" spans="1:16" ht="15" customHeight="1" x14ac:dyDescent="0.25">
      <c r="A52" s="277"/>
      <c r="B52" s="278"/>
      <c r="C52" s="174"/>
      <c r="D52" s="174"/>
      <c r="E52" s="279"/>
      <c r="F52" s="280"/>
      <c r="G52" s="279"/>
      <c r="H52" s="178"/>
      <c r="I52" s="279"/>
      <c r="J52" s="178"/>
      <c r="K52" s="279"/>
      <c r="L52" s="178"/>
      <c r="M52" s="279"/>
      <c r="N52" s="178"/>
      <c r="O52" s="281"/>
      <c r="P52" s="46"/>
    </row>
    <row r="53" spans="1:16" ht="15" customHeight="1" x14ac:dyDescent="0.25">
      <c r="A53" s="277"/>
      <c r="B53" s="278"/>
      <c r="C53" s="174"/>
      <c r="D53" s="174"/>
      <c r="E53" s="279"/>
      <c r="F53" s="280"/>
      <c r="G53" s="279"/>
      <c r="H53" s="178"/>
      <c r="I53" s="279"/>
      <c r="J53" s="178"/>
      <c r="K53" s="279"/>
      <c r="L53" s="178"/>
      <c r="M53" s="279"/>
      <c r="N53" s="178"/>
      <c r="O53" s="281"/>
      <c r="P53" s="46"/>
    </row>
    <row r="54" spans="1:16" ht="15" customHeight="1" x14ac:dyDescent="0.25">
      <c r="A54" s="277"/>
      <c r="B54" s="278"/>
      <c r="C54" s="174"/>
      <c r="D54" s="174"/>
      <c r="E54" s="279"/>
      <c r="F54" s="280"/>
      <c r="G54" s="279"/>
      <c r="H54" s="178"/>
      <c r="I54" s="279"/>
      <c r="J54" s="178"/>
      <c r="K54" s="279"/>
      <c r="L54" s="178"/>
      <c r="M54" s="279"/>
      <c r="N54" s="178"/>
      <c r="O54" s="281"/>
      <c r="P54" s="46"/>
    </row>
    <row r="55" spans="1:16" ht="15" customHeight="1" x14ac:dyDescent="0.25">
      <c r="A55" s="277"/>
      <c r="B55" s="278"/>
      <c r="C55" s="174"/>
      <c r="D55" s="174"/>
      <c r="E55" s="279"/>
      <c r="F55" s="280"/>
      <c r="G55" s="279"/>
      <c r="H55" s="178"/>
      <c r="I55" s="279"/>
      <c r="J55" s="178"/>
      <c r="K55" s="279"/>
      <c r="L55" s="178"/>
      <c r="M55" s="279"/>
      <c r="N55" s="178"/>
      <c r="O55" s="281"/>
      <c r="P55" s="46"/>
    </row>
    <row r="56" spans="1:16" ht="15" customHeight="1" x14ac:dyDescent="0.25">
      <c r="A56" s="277"/>
      <c r="B56" s="278"/>
      <c r="C56" s="174"/>
      <c r="D56" s="174"/>
      <c r="E56" s="279"/>
      <c r="F56" s="280"/>
      <c r="G56" s="279"/>
      <c r="H56" s="178"/>
      <c r="I56" s="279"/>
      <c r="J56" s="178"/>
      <c r="K56" s="279"/>
      <c r="L56" s="178"/>
      <c r="M56" s="279"/>
      <c r="N56" s="178"/>
      <c r="O56" s="281"/>
      <c r="P56" s="46"/>
    </row>
    <row r="57" spans="1:16" ht="15" customHeight="1" x14ac:dyDescent="0.25">
      <c r="A57" s="265"/>
      <c r="B57" s="264"/>
      <c r="C57" s="264"/>
      <c r="D57" s="264"/>
      <c r="E57" s="264"/>
      <c r="F57" s="264"/>
      <c r="G57" s="264"/>
      <c r="H57" s="264"/>
      <c r="I57" s="264"/>
      <c r="J57" s="264"/>
      <c r="K57" s="264"/>
      <c r="L57" s="264"/>
      <c r="M57" s="264"/>
      <c r="N57" s="264"/>
      <c r="O57" s="266"/>
      <c r="P57" s="46"/>
    </row>
    <row r="58" spans="1:16" ht="15" customHeight="1" x14ac:dyDescent="0.25">
      <c r="A58" s="265"/>
      <c r="B58" s="264"/>
      <c r="C58" s="264"/>
      <c r="D58" s="264"/>
      <c r="E58" s="264"/>
      <c r="F58" s="264"/>
      <c r="G58" s="264"/>
      <c r="H58" s="264"/>
      <c r="I58" s="264"/>
      <c r="J58" s="264"/>
      <c r="K58" s="264"/>
      <c r="L58" s="264"/>
      <c r="M58" s="264"/>
      <c r="N58" s="264"/>
      <c r="O58" s="266"/>
      <c r="P58" s="46"/>
    </row>
    <row r="59" spans="1:16" ht="16.5" thickBot="1" x14ac:dyDescent="0.3">
      <c r="A59" s="267"/>
      <c r="B59" s="268"/>
      <c r="C59" s="268"/>
      <c r="D59" s="268"/>
      <c r="E59" s="268"/>
      <c r="F59" s="268"/>
      <c r="G59" s="268"/>
      <c r="H59" s="268"/>
      <c r="I59" s="268"/>
      <c r="J59" s="268"/>
      <c r="K59" s="268"/>
      <c r="L59" s="268"/>
      <c r="M59" s="268"/>
      <c r="N59" s="268"/>
      <c r="O59" s="269"/>
      <c r="P59" s="46"/>
    </row>
    <row r="60" spans="1:16" ht="15.75" x14ac:dyDescent="0.25">
      <c r="A60" s="230" t="str">
        <f>General!$A$4</f>
        <v>Spreadsheets for Environmental Footprint Analysis (SEFA) Version 3.0, November 2019</v>
      </c>
      <c r="B60" s="213"/>
      <c r="C60" s="213"/>
      <c r="D60" s="213"/>
      <c r="E60" s="213"/>
      <c r="F60" s="213"/>
      <c r="G60" s="213"/>
      <c r="H60" s="213"/>
      <c r="I60" s="213"/>
      <c r="J60" s="213"/>
      <c r="K60" s="213"/>
      <c r="L60" s="213"/>
      <c r="M60" s="213"/>
      <c r="N60" s="2"/>
      <c r="O60" s="47" t="e">
        <f ca="1">General!$A$3</f>
        <v>#REF!</v>
      </c>
      <c r="P60" s="46"/>
    </row>
    <row r="61" spans="1:16" x14ac:dyDescent="0.25">
      <c r="A61" s="213"/>
      <c r="B61" s="213"/>
      <c r="C61" s="213"/>
      <c r="D61" s="213"/>
      <c r="E61" s="213"/>
      <c r="F61" s="213"/>
      <c r="G61" s="213"/>
      <c r="H61" s="213"/>
      <c r="I61" s="213"/>
      <c r="J61" s="213"/>
      <c r="K61" s="213"/>
      <c r="L61" s="213"/>
      <c r="M61" s="213"/>
      <c r="N61" s="2"/>
      <c r="O61" s="47" t="e">
        <f ca="1">General!$A$6</f>
        <v>#REF!</v>
      </c>
      <c r="P61" s="46"/>
    </row>
    <row r="62" spans="1:16" x14ac:dyDescent="0.25">
      <c r="A62" s="213"/>
      <c r="B62" s="213" t="s">
        <v>120</v>
      </c>
      <c r="C62" s="213"/>
      <c r="D62" s="213"/>
      <c r="E62" s="213"/>
      <c r="F62" s="213"/>
      <c r="G62" s="213"/>
      <c r="H62" s="213"/>
      <c r="I62" s="213"/>
      <c r="J62" s="213"/>
      <c r="K62" s="213"/>
      <c r="L62" s="213"/>
      <c r="M62" s="213"/>
      <c r="N62" s="2"/>
      <c r="O62" s="47" t="e">
        <f ca="1">General!$C$19</f>
        <v>#REF!</v>
      </c>
      <c r="P62" s="46"/>
    </row>
    <row r="63" spans="1:16" ht="18.75" x14ac:dyDescent="0.3">
      <c r="A63" s="354" t="e">
        <f ca="1">CONCATENATE(O3," - Electricity Generation Footprint (Scope 2)")</f>
        <v>#REF!</v>
      </c>
      <c r="B63" s="354"/>
      <c r="C63" s="354"/>
      <c r="D63" s="354"/>
      <c r="E63" s="354"/>
      <c r="F63" s="354"/>
      <c r="G63" s="354"/>
      <c r="H63" s="354"/>
      <c r="I63" s="354"/>
      <c r="J63" s="354"/>
      <c r="K63" s="354"/>
      <c r="L63" s="354"/>
      <c r="M63" s="354"/>
      <c r="N63" s="354"/>
      <c r="O63" s="354"/>
      <c r="P63" s="46"/>
    </row>
    <row r="64" spans="1:16" ht="15.75" thickBot="1" x14ac:dyDescent="0.3">
      <c r="A64" s="46"/>
      <c r="B64" s="46"/>
      <c r="C64" s="46"/>
      <c r="D64" s="46"/>
      <c r="E64" s="46"/>
      <c r="F64" s="46"/>
      <c r="G64" s="46"/>
      <c r="H64" s="46"/>
      <c r="I64" s="46"/>
      <c r="J64" s="46"/>
      <c r="K64" s="46"/>
      <c r="L64" s="46"/>
      <c r="M64" s="46"/>
      <c r="N64" s="46"/>
      <c r="O64" s="46"/>
      <c r="P64" s="46"/>
    </row>
    <row r="65" spans="1:16" ht="15.75" thickBot="1" x14ac:dyDescent="0.3">
      <c r="A65" s="341" t="s">
        <v>4</v>
      </c>
      <c r="B65" s="341" t="s">
        <v>0</v>
      </c>
      <c r="C65" s="341" t="s">
        <v>5</v>
      </c>
      <c r="D65" s="337" t="s">
        <v>6</v>
      </c>
      <c r="E65" s="338"/>
      <c r="F65" s="337" t="s">
        <v>65</v>
      </c>
      <c r="G65" s="338"/>
      <c r="H65" s="337" t="s">
        <v>8</v>
      </c>
      <c r="I65" s="338"/>
      <c r="J65" s="337" t="s">
        <v>9</v>
      </c>
      <c r="K65" s="338"/>
      <c r="L65" s="337" t="s">
        <v>10</v>
      </c>
      <c r="M65" s="338"/>
      <c r="N65" s="337" t="s">
        <v>11</v>
      </c>
      <c r="O65" s="338"/>
      <c r="P65" s="46"/>
    </row>
    <row r="66" spans="1:16" x14ac:dyDescent="0.25">
      <c r="A66" s="342"/>
      <c r="B66" s="342"/>
      <c r="C66" s="342"/>
      <c r="D66" s="339" t="s">
        <v>18</v>
      </c>
      <c r="E66" s="341" t="s">
        <v>13</v>
      </c>
      <c r="F66" s="339" t="s">
        <v>18</v>
      </c>
      <c r="G66" s="341" t="s">
        <v>119</v>
      </c>
      <c r="H66" s="339" t="s">
        <v>18</v>
      </c>
      <c r="I66" s="341" t="s">
        <v>14</v>
      </c>
      <c r="J66" s="339" t="s">
        <v>18</v>
      </c>
      <c r="K66" s="341" t="s">
        <v>14</v>
      </c>
      <c r="L66" s="339" t="s">
        <v>18</v>
      </c>
      <c r="M66" s="341" t="s">
        <v>14</v>
      </c>
      <c r="N66" s="339" t="s">
        <v>18</v>
      </c>
      <c r="O66" s="341" t="s">
        <v>14</v>
      </c>
      <c r="P66" s="46"/>
    </row>
    <row r="67" spans="1:16" ht="15.75" thickBot="1" x14ac:dyDescent="0.3">
      <c r="A67" s="353"/>
      <c r="B67" s="353"/>
      <c r="C67" s="353"/>
      <c r="D67" s="355"/>
      <c r="E67" s="353"/>
      <c r="F67" s="355"/>
      <c r="G67" s="353"/>
      <c r="H67" s="355"/>
      <c r="I67" s="353"/>
      <c r="J67" s="355"/>
      <c r="K67" s="353"/>
      <c r="L67" s="355"/>
      <c r="M67" s="353"/>
      <c r="N67" s="355"/>
      <c r="O67" s="353"/>
      <c r="P67" s="46"/>
    </row>
    <row r="68" spans="1:16" ht="15.75" thickBot="1" x14ac:dyDescent="0.3">
      <c r="A68" s="53" t="s">
        <v>100</v>
      </c>
      <c r="B68" s="52"/>
      <c r="C68" s="52"/>
      <c r="D68" s="52"/>
      <c r="E68" s="52"/>
      <c r="F68" s="52"/>
      <c r="G68" s="52"/>
      <c r="H68" s="52"/>
      <c r="I68" s="52"/>
      <c r="J68" s="52"/>
      <c r="K68" s="52"/>
      <c r="L68" s="126"/>
      <c r="M68" s="52"/>
      <c r="N68" s="52"/>
      <c r="O68" s="52"/>
      <c r="P68" s="46"/>
    </row>
    <row r="69" spans="1:16" ht="15.75" thickBot="1" x14ac:dyDescent="0.3">
      <c r="A69" s="54" t="s">
        <v>99</v>
      </c>
      <c r="B69" s="55" t="s">
        <v>16</v>
      </c>
      <c r="C69" s="56" t="str">
        <f ca="1">IFERROR('transfer 3'!V43,"")</f>
        <v/>
      </c>
      <c r="D69" s="52">
        <v>6.9290000000000003</v>
      </c>
      <c r="E69" s="235" t="str">
        <f t="shared" ref="E69" ca="1" si="21">IFERROR(D69*$C69,"")</f>
        <v/>
      </c>
      <c r="F69" s="52" t="str">
        <f ca="1">IFERROR('Grid Electricity Conversions'!F74,"")</f>
        <v/>
      </c>
      <c r="G69" s="235" t="str">
        <f t="shared" ref="G69" ca="1" si="22">IFERROR(F69*$C69,"")</f>
        <v/>
      </c>
      <c r="H69" s="52" t="str">
        <f ca="1">IFERROR('Grid Electricity Conversions'!H74,"")</f>
        <v/>
      </c>
      <c r="I69" s="235" t="str">
        <f t="shared" ref="I69" ca="1" si="23">IFERROR(H69*$C69,"")</f>
        <v/>
      </c>
      <c r="J69" s="52" t="str">
        <f ca="1">IFERROR('Grid Electricity Conversions'!J74,"")</f>
        <v/>
      </c>
      <c r="K69" s="235" t="str">
        <f t="shared" ref="K69" ca="1" si="24">IFERROR(J69*$C69,"")</f>
        <v/>
      </c>
      <c r="L69" s="52" t="str">
        <f ca="1">IFERROR('Grid Electricity Conversions'!L74,"")</f>
        <v/>
      </c>
      <c r="M69" s="235" t="str">
        <f t="shared" ref="M69" ca="1" si="25">IFERROR(L69*$C69,"")</f>
        <v/>
      </c>
      <c r="N69" s="52" t="str">
        <f ca="1">IFERROR('Grid Electricity Conversions'!N74,"")</f>
        <v/>
      </c>
      <c r="O69" s="235" t="str">
        <f t="shared" ref="O69" ca="1" si="26">IFERROR(N69*$C69,"")</f>
        <v/>
      </c>
      <c r="P69" s="46"/>
    </row>
    <row r="70" spans="1:16" ht="15.75" thickBot="1" x14ac:dyDescent="0.3">
      <c r="A70" s="54"/>
      <c r="B70" s="55"/>
      <c r="C70" s="52"/>
      <c r="D70" s="52"/>
      <c r="E70" s="52"/>
      <c r="F70" s="52"/>
      <c r="G70" s="52"/>
      <c r="H70" s="52"/>
      <c r="I70" s="52"/>
      <c r="J70" s="52"/>
      <c r="K70" s="52"/>
      <c r="L70" s="52"/>
      <c r="M70" s="52"/>
      <c r="N70" s="52"/>
      <c r="O70" s="52"/>
      <c r="P70" s="46"/>
    </row>
    <row r="71" spans="1:16" ht="15.75" thickBot="1" x14ac:dyDescent="0.3">
      <c r="A71" s="54" t="s">
        <v>101</v>
      </c>
      <c r="B71" s="55" t="s">
        <v>16</v>
      </c>
      <c r="C71" s="56" t="str">
        <f ca="1">IFERROR('transfer 3'!V44,"")</f>
        <v/>
      </c>
      <c r="D71" s="62"/>
      <c r="E71" s="61"/>
      <c r="F71" s="61"/>
      <c r="G71" s="61"/>
      <c r="H71" s="61"/>
      <c r="I71" s="61"/>
      <c r="J71" s="61"/>
      <c r="K71" s="61"/>
      <c r="L71" s="61"/>
      <c r="M71" s="61"/>
      <c r="N71" s="61"/>
      <c r="O71" s="61"/>
      <c r="P71" s="46"/>
    </row>
    <row r="72" spans="1:16" ht="15.75" thickBot="1" x14ac:dyDescent="0.3">
      <c r="A72" s="127" t="s">
        <v>102</v>
      </c>
      <c r="B72" s="128" t="s">
        <v>16</v>
      </c>
      <c r="C72" s="168" t="str">
        <f ca="1">IFERROR('transfer 3'!V45,"")</f>
        <v/>
      </c>
      <c r="D72" s="129"/>
      <c r="E72" s="130"/>
      <c r="F72" s="131"/>
      <c r="G72" s="129"/>
      <c r="H72" s="131"/>
      <c r="I72" s="129"/>
      <c r="J72" s="131"/>
      <c r="K72" s="129"/>
      <c r="L72" s="131"/>
      <c r="M72" s="129"/>
      <c r="N72" s="131"/>
      <c r="O72" s="129"/>
      <c r="P72" s="46"/>
    </row>
    <row r="73" spans="1:16" ht="30" customHeight="1" thickBot="1" x14ac:dyDescent="0.3">
      <c r="A73" s="343" t="s">
        <v>141</v>
      </c>
      <c r="B73" s="344"/>
      <c r="C73" s="344"/>
      <c r="D73" s="344"/>
      <c r="E73" s="344"/>
      <c r="F73" s="344"/>
      <c r="G73" s="344"/>
      <c r="H73" s="344"/>
      <c r="I73" s="344"/>
      <c r="J73" s="344"/>
      <c r="K73" s="344"/>
      <c r="L73" s="344"/>
      <c r="M73" s="344"/>
      <c r="N73" s="344"/>
      <c r="O73" s="345"/>
      <c r="P73" s="46"/>
    </row>
    <row r="74" spans="1:16" x14ac:dyDescent="0.25">
      <c r="A74" s="173"/>
      <c r="B74" s="174"/>
      <c r="C74" s="174"/>
      <c r="D74" s="174"/>
      <c r="E74" s="174"/>
      <c r="F74" s="174"/>
      <c r="G74" s="174"/>
      <c r="H74" s="174"/>
      <c r="I74" s="174"/>
      <c r="J74" s="174"/>
      <c r="K74" s="174"/>
      <c r="L74" s="174"/>
      <c r="M74" s="174"/>
      <c r="N74" s="174"/>
      <c r="O74" s="174"/>
      <c r="P74" s="46"/>
    </row>
    <row r="75" spans="1:16" x14ac:dyDescent="0.25">
      <c r="A75" s="173"/>
      <c r="B75" s="174"/>
      <c r="C75" s="174"/>
      <c r="D75" s="174"/>
      <c r="E75" s="174"/>
      <c r="F75" s="174"/>
      <c r="G75" s="174"/>
      <c r="H75" s="174"/>
      <c r="I75" s="174"/>
      <c r="J75" s="174"/>
      <c r="K75" s="174"/>
      <c r="L75" s="174"/>
      <c r="M75" s="174"/>
      <c r="N75" s="174"/>
      <c r="O75" s="174"/>
      <c r="P75" s="46"/>
    </row>
    <row r="76" spans="1:16" x14ac:dyDescent="0.25">
      <c r="A76" s="173"/>
      <c r="B76" s="174"/>
      <c r="C76" s="174"/>
      <c r="D76" s="174"/>
      <c r="E76" s="174"/>
      <c r="F76" s="174"/>
      <c r="G76" s="174"/>
      <c r="H76" s="174"/>
      <c r="I76" s="174"/>
      <c r="J76" s="174"/>
      <c r="K76" s="174"/>
      <c r="L76" s="174"/>
      <c r="M76" s="174"/>
      <c r="N76" s="174"/>
      <c r="O76" s="174"/>
      <c r="P76" s="46"/>
    </row>
    <row r="77" spans="1:16" x14ac:dyDescent="0.25">
      <c r="A77" s="173"/>
      <c r="B77" s="174"/>
      <c r="C77" s="174"/>
      <c r="D77" s="174"/>
      <c r="E77" s="174"/>
      <c r="F77" s="174"/>
      <c r="G77" s="174"/>
      <c r="H77" s="174"/>
      <c r="I77" s="174"/>
      <c r="J77" s="174"/>
      <c r="K77" s="174"/>
      <c r="L77" s="174"/>
      <c r="M77" s="174"/>
      <c r="N77" s="174"/>
      <c r="O77" s="174"/>
      <c r="P77" s="46"/>
    </row>
    <row r="78" spans="1:16" x14ac:dyDescent="0.25">
      <c r="A78" s="173"/>
      <c r="B78" s="174"/>
      <c r="C78" s="174"/>
      <c r="D78" s="174"/>
      <c r="E78" s="174"/>
      <c r="F78" s="174"/>
      <c r="G78" s="174"/>
      <c r="H78" s="174"/>
      <c r="I78" s="174"/>
      <c r="J78" s="174"/>
      <c r="K78" s="174"/>
      <c r="L78" s="174"/>
      <c r="M78" s="174"/>
      <c r="N78" s="174"/>
      <c r="O78" s="174"/>
      <c r="P78" s="46"/>
    </row>
    <row r="79" spans="1:16" x14ac:dyDescent="0.25">
      <c r="A79" s="173"/>
      <c r="B79" s="174"/>
      <c r="C79" s="174"/>
      <c r="D79" s="174"/>
      <c r="E79" s="174"/>
      <c r="F79" s="174"/>
      <c r="G79" s="174"/>
      <c r="H79" s="174"/>
      <c r="I79" s="174"/>
      <c r="J79" s="174"/>
      <c r="K79" s="174"/>
      <c r="L79" s="174"/>
      <c r="M79" s="174"/>
      <c r="N79" s="174"/>
      <c r="O79" s="174"/>
      <c r="P79" s="46"/>
    </row>
    <row r="80" spans="1:16" x14ac:dyDescent="0.25">
      <c r="A80" s="175"/>
      <c r="B80" s="174"/>
      <c r="C80" s="174"/>
      <c r="D80" s="176"/>
      <c r="E80" s="177"/>
      <c r="F80" s="178"/>
      <c r="G80" s="178"/>
      <c r="H80" s="178"/>
      <c r="I80" s="178"/>
      <c r="J80" s="178"/>
      <c r="K80" s="178"/>
      <c r="L80" s="178"/>
      <c r="M80" s="178"/>
      <c r="N80" s="178"/>
      <c r="O80" s="178"/>
      <c r="P80" s="46"/>
    </row>
    <row r="81" spans="1:16" x14ac:dyDescent="0.25">
      <c r="A81" s="175"/>
      <c r="B81" s="178"/>
      <c r="C81" s="178"/>
      <c r="D81" s="174"/>
      <c r="E81" s="177"/>
      <c r="F81" s="178"/>
      <c r="G81" s="178"/>
      <c r="H81" s="178"/>
      <c r="I81" s="178"/>
      <c r="J81" s="178"/>
      <c r="K81" s="178"/>
      <c r="L81" s="178"/>
      <c r="M81" s="178"/>
      <c r="N81" s="178"/>
      <c r="O81" s="178"/>
      <c r="P81" s="46"/>
    </row>
    <row r="82" spans="1:16" x14ac:dyDescent="0.25">
      <c r="A82" s="175"/>
      <c r="B82" s="178"/>
      <c r="C82" s="178"/>
      <c r="D82" s="174"/>
      <c r="E82" s="174"/>
      <c r="F82" s="178"/>
      <c r="G82" s="178"/>
      <c r="H82" s="178"/>
      <c r="I82" s="178"/>
      <c r="J82" s="178"/>
      <c r="K82" s="178"/>
      <c r="L82" s="178"/>
      <c r="M82" s="178"/>
      <c r="N82" s="178"/>
      <c r="O82" s="178"/>
      <c r="P82" s="46"/>
    </row>
    <row r="83" spans="1:16" x14ac:dyDescent="0.25">
      <c r="A83" s="175"/>
      <c r="B83" s="174"/>
      <c r="C83" s="174"/>
      <c r="D83" s="174"/>
      <c r="E83" s="178"/>
      <c r="F83" s="178"/>
      <c r="G83" s="179"/>
      <c r="H83" s="178"/>
      <c r="I83" s="179"/>
      <c r="J83" s="178"/>
      <c r="K83" s="179"/>
      <c r="L83" s="178"/>
      <c r="M83" s="179"/>
      <c r="N83" s="178"/>
      <c r="O83" s="179"/>
      <c r="P83" s="46"/>
    </row>
    <row r="84" spans="1:16" ht="15.75" x14ac:dyDescent="0.25">
      <c r="A84" s="230" t="str">
        <f>General!$A$4</f>
        <v>Spreadsheets for Environmental Footprint Analysis (SEFA) Version 3.0, November 2019</v>
      </c>
      <c r="B84" s="213"/>
      <c r="C84" s="213"/>
      <c r="D84" s="213"/>
      <c r="E84" s="213"/>
      <c r="F84" s="213"/>
      <c r="G84" s="213"/>
      <c r="H84" s="213"/>
      <c r="I84" s="213"/>
      <c r="J84" s="213"/>
      <c r="K84" s="213"/>
      <c r="L84" s="213"/>
      <c r="M84" s="213"/>
      <c r="N84" s="2"/>
      <c r="O84" s="47" t="e">
        <f ca="1">General!$A$3</f>
        <v>#REF!</v>
      </c>
      <c r="P84" s="46"/>
    </row>
    <row r="85" spans="1:16" x14ac:dyDescent="0.25">
      <c r="A85" s="213"/>
      <c r="B85" s="213"/>
      <c r="C85" s="213"/>
      <c r="D85" s="213"/>
      <c r="E85" s="213"/>
      <c r="F85" s="213"/>
      <c r="G85" s="213"/>
      <c r="H85" s="213"/>
      <c r="I85" s="213"/>
      <c r="J85" s="213"/>
      <c r="K85" s="213"/>
      <c r="L85" s="213"/>
      <c r="M85" s="213"/>
      <c r="N85" s="2"/>
      <c r="O85" s="47" t="e">
        <f ca="1">General!$A$6</f>
        <v>#REF!</v>
      </c>
      <c r="P85" s="46"/>
    </row>
    <row r="86" spans="1:16" x14ac:dyDescent="0.25">
      <c r="A86" s="213"/>
      <c r="B86" s="213"/>
      <c r="C86" s="213"/>
      <c r="D86" s="213"/>
      <c r="E86" s="213"/>
      <c r="F86" s="213"/>
      <c r="G86" s="213"/>
      <c r="H86" s="213"/>
      <c r="I86" s="213"/>
      <c r="J86" s="213"/>
      <c r="K86" s="213"/>
      <c r="L86" s="213"/>
      <c r="M86" s="213"/>
      <c r="N86" s="2"/>
      <c r="O86" s="47" t="e">
        <f ca="1">General!$C$19</f>
        <v>#REF!</v>
      </c>
      <c r="P86" s="46"/>
    </row>
    <row r="87" spans="1:16" ht="18.75" x14ac:dyDescent="0.3">
      <c r="A87" s="354" t="e">
        <f ca="1">CONCATENATE(O3," - Transportation Footprint (Scope 3a)")</f>
        <v>#REF!</v>
      </c>
      <c r="B87" s="354"/>
      <c r="C87" s="354"/>
      <c r="D87" s="354"/>
      <c r="E87" s="354"/>
      <c r="F87" s="354"/>
      <c r="G87" s="354"/>
      <c r="H87" s="354"/>
      <c r="I87" s="354"/>
      <c r="J87" s="354"/>
      <c r="K87" s="354"/>
      <c r="L87" s="354"/>
      <c r="M87" s="354"/>
      <c r="N87" s="354"/>
      <c r="O87" s="354"/>
      <c r="P87" s="46"/>
    </row>
    <row r="88" spans="1:16" ht="15.75" thickBot="1" x14ac:dyDescent="0.3">
      <c r="A88" s="46"/>
      <c r="B88" s="46"/>
      <c r="C88" s="46"/>
      <c r="D88" s="46"/>
      <c r="E88" s="46"/>
      <c r="F88" s="46"/>
      <c r="G88" s="46"/>
      <c r="H88" s="46"/>
      <c r="I88" s="46"/>
      <c r="J88" s="46"/>
      <c r="K88" s="46"/>
      <c r="L88" s="46"/>
      <c r="M88" s="46"/>
      <c r="N88" s="46"/>
      <c r="O88" s="46"/>
      <c r="P88" s="46"/>
    </row>
    <row r="89" spans="1:16" ht="15.75" thickBot="1" x14ac:dyDescent="0.3">
      <c r="A89" s="341" t="s">
        <v>19</v>
      </c>
      <c r="B89" s="341" t="s">
        <v>0</v>
      </c>
      <c r="C89" s="341" t="s">
        <v>5</v>
      </c>
      <c r="D89" s="337" t="s">
        <v>6</v>
      </c>
      <c r="E89" s="338"/>
      <c r="F89" s="337" t="s">
        <v>7</v>
      </c>
      <c r="G89" s="338"/>
      <c r="H89" s="337" t="s">
        <v>8</v>
      </c>
      <c r="I89" s="338"/>
      <c r="J89" s="337" t="s">
        <v>9</v>
      </c>
      <c r="K89" s="338"/>
      <c r="L89" s="337" t="s">
        <v>10</v>
      </c>
      <c r="M89" s="338"/>
      <c r="N89" s="337" t="s">
        <v>11</v>
      </c>
      <c r="O89" s="338"/>
      <c r="P89" s="46"/>
    </row>
    <row r="90" spans="1:16" x14ac:dyDescent="0.25">
      <c r="A90" s="342"/>
      <c r="B90" s="342"/>
      <c r="C90" s="342"/>
      <c r="D90" s="339" t="s">
        <v>2</v>
      </c>
      <c r="E90" s="341" t="s">
        <v>13</v>
      </c>
      <c r="F90" s="339" t="s">
        <v>2</v>
      </c>
      <c r="G90" s="341" t="s">
        <v>119</v>
      </c>
      <c r="H90" s="339" t="s">
        <v>2</v>
      </c>
      <c r="I90" s="341" t="s">
        <v>14</v>
      </c>
      <c r="J90" s="339" t="s">
        <v>2</v>
      </c>
      <c r="K90" s="341" t="s">
        <v>14</v>
      </c>
      <c r="L90" s="339" t="s">
        <v>2</v>
      </c>
      <c r="M90" s="341" t="s">
        <v>14</v>
      </c>
      <c r="N90" s="339" t="s">
        <v>2</v>
      </c>
      <c r="O90" s="341" t="s">
        <v>14</v>
      </c>
      <c r="P90" s="46"/>
    </row>
    <row r="91" spans="1:16" ht="15.75" thickBot="1" x14ac:dyDescent="0.3">
      <c r="A91" s="342"/>
      <c r="B91" s="342"/>
      <c r="C91" s="342"/>
      <c r="D91" s="340"/>
      <c r="E91" s="342"/>
      <c r="F91" s="340"/>
      <c r="G91" s="342"/>
      <c r="H91" s="340"/>
      <c r="I91" s="342"/>
      <c r="J91" s="340"/>
      <c r="K91" s="342"/>
      <c r="L91" s="340"/>
      <c r="M91" s="342"/>
      <c r="N91" s="340"/>
      <c r="O91" s="342"/>
      <c r="P91" s="46"/>
    </row>
    <row r="92" spans="1:16" ht="15.75" thickBot="1" x14ac:dyDescent="0.3">
      <c r="A92" s="132"/>
      <c r="B92" s="133"/>
      <c r="C92" s="134"/>
      <c r="D92" s="134"/>
      <c r="E92" s="134"/>
      <c r="F92" s="134"/>
      <c r="G92" s="134"/>
      <c r="H92" s="134"/>
      <c r="I92" s="134"/>
      <c r="J92" s="134"/>
      <c r="K92" s="134"/>
      <c r="L92" s="134"/>
      <c r="M92" s="134"/>
      <c r="N92" s="134"/>
      <c r="O92" s="134"/>
      <c r="P92" s="46"/>
    </row>
    <row r="93" spans="1:16" ht="15.75" thickBot="1" x14ac:dyDescent="0.3">
      <c r="A93" s="53" t="s">
        <v>20</v>
      </c>
      <c r="B93" s="135"/>
      <c r="C93" s="52"/>
      <c r="D93" s="135"/>
      <c r="E93" s="136"/>
      <c r="F93" s="135"/>
      <c r="G93" s="136"/>
      <c r="H93" s="135"/>
      <c r="I93" s="136"/>
      <c r="J93" s="135"/>
      <c r="K93" s="136"/>
      <c r="L93" s="135"/>
      <c r="M93" s="136"/>
      <c r="N93" s="135"/>
      <c r="O93" s="137"/>
      <c r="P93" s="46"/>
    </row>
    <row r="94" spans="1:16" ht="15.75" thickBot="1" x14ac:dyDescent="0.3">
      <c r="A94" s="54" t="s">
        <v>108</v>
      </c>
      <c r="B94" s="55" t="s">
        <v>17</v>
      </c>
      <c r="C94" s="56" t="str">
        <f ca="1">IFERROR('transfer 3'!V57+'transfer 3'!V61+'transfer 3'!V63+'transfer 3'!V65,"")</f>
        <v/>
      </c>
      <c r="D94" s="135">
        <f>'Default Conversions'!D11</f>
        <v>0.13900000000000001</v>
      </c>
      <c r="E94" s="52" t="str">
        <f t="shared" ref="E94:G105" ca="1" si="27">IFERROR(D94*$C94,"")</f>
        <v/>
      </c>
      <c r="F94" s="135">
        <f>'Default Conversions'!F11</f>
        <v>22.5</v>
      </c>
      <c r="G94" s="52" t="str">
        <f t="shared" ca="1" si="27"/>
        <v/>
      </c>
      <c r="H94" s="135">
        <f>'Default Conversions'!H11</f>
        <v>0.17</v>
      </c>
      <c r="I94" s="52" t="str">
        <f t="shared" ref="I94:I105" ca="1" si="28">IFERROR(H94*$C94,"")</f>
        <v/>
      </c>
      <c r="J94" s="135">
        <f>'Default Conversions'!J11</f>
        <v>5.4000000000000003E-3</v>
      </c>
      <c r="K94" s="52" t="str">
        <f t="shared" ref="K94:K105" ca="1" si="29">IFERROR(J94*$C94,"")</f>
        <v/>
      </c>
      <c r="L94" s="135">
        <f>'Default Conversions'!L11</f>
        <v>3.3999999999999998E-3</v>
      </c>
      <c r="M94" s="52" t="str">
        <f t="shared" ref="M94:M105" ca="1" si="30">IFERROR(L94*$C94,"")</f>
        <v/>
      </c>
      <c r="N94" s="135">
        <f>'Default Conversions'!N11</f>
        <v>5.2000000000000002E-6</v>
      </c>
      <c r="O94" s="52" t="str">
        <f t="shared" ref="O94:O105" ca="1" si="31">IFERROR(N94*$C94,"")</f>
        <v/>
      </c>
      <c r="P94" s="46"/>
    </row>
    <row r="95" spans="1:16" ht="15.75" thickBot="1" x14ac:dyDescent="0.3">
      <c r="A95" s="54" t="s">
        <v>309</v>
      </c>
      <c r="B95" s="55" t="s">
        <v>17</v>
      </c>
      <c r="C95" s="56" t="str">
        <f ca="1">IFERROR('transfer 3'!V58,"")</f>
        <v/>
      </c>
      <c r="D95" s="135">
        <f>'Default Conversions'!D15</f>
        <v>0.13900000000000001</v>
      </c>
      <c r="E95" s="52" t="str">
        <f t="shared" ca="1" si="27"/>
        <v/>
      </c>
      <c r="F95" s="135">
        <f>'Default Conversions'!F15</f>
        <v>22.57</v>
      </c>
      <c r="G95" s="52" t="str">
        <f t="shared" ca="1" si="27"/>
        <v/>
      </c>
      <c r="H95" s="135">
        <f>'Default Conversions'!H15</f>
        <v>1.4999999999999999E-2</v>
      </c>
      <c r="I95" s="52" t="str">
        <f t="shared" ca="1" si="28"/>
        <v/>
      </c>
      <c r="J95" s="135">
        <f>'Default Conversions'!J15</f>
        <v>2.0000000000000001E-4</v>
      </c>
      <c r="K95" s="52" t="str">
        <f t="shared" ca="1" si="29"/>
        <v/>
      </c>
      <c r="L95" s="135">
        <f>'Default Conversions'!L15</f>
        <v>3.0000000000000001E-3</v>
      </c>
      <c r="M95" s="52" t="str">
        <f t="shared" ca="1" si="30"/>
        <v/>
      </c>
      <c r="N95" s="135">
        <f>'Default Conversions'!N15</f>
        <v>2.5200000000000001E-3</v>
      </c>
      <c r="O95" s="52" t="str">
        <f t="shared" ca="1" si="31"/>
        <v/>
      </c>
      <c r="P95" s="46"/>
    </row>
    <row r="96" spans="1:16" ht="15.75" thickBot="1" x14ac:dyDescent="0.3">
      <c r="A96" s="54" t="s">
        <v>310</v>
      </c>
      <c r="B96" s="55" t="s">
        <v>17</v>
      </c>
      <c r="C96" s="56" t="str">
        <f ca="1">IFERROR('transfer 3'!V59,"")</f>
        <v/>
      </c>
      <c r="D96" s="135">
        <f>'Default Conversions'!D16</f>
        <v>0.13900000000000001</v>
      </c>
      <c r="E96" s="52" t="str">
        <f t="shared" ca="1" si="27"/>
        <v/>
      </c>
      <c r="F96" s="135">
        <f>'Default Conversions'!F16</f>
        <v>22.545000000000002</v>
      </c>
      <c r="G96" s="52" t="str">
        <f t="shared" ca="1" si="27"/>
        <v/>
      </c>
      <c r="H96" s="135">
        <f>'Default Conversions'!H16</f>
        <v>5.8499999999999996E-2</v>
      </c>
      <c r="I96" s="52" t="str">
        <f t="shared" ca="1" si="28"/>
        <v/>
      </c>
      <c r="J96" s="135">
        <f>'Default Conversions'!J16</f>
        <v>2.0000000000000001E-4</v>
      </c>
      <c r="K96" s="52" t="str">
        <f t="shared" ca="1" si="29"/>
        <v/>
      </c>
      <c r="L96" s="135">
        <f>'Default Conversions'!L16</f>
        <v>7.0000000000000001E-3</v>
      </c>
      <c r="M96" s="52" t="str">
        <f t="shared" ca="1" si="30"/>
        <v/>
      </c>
      <c r="N96" s="135">
        <f>'Default Conversions'!N16</f>
        <v>2.6049999999999997E-3</v>
      </c>
      <c r="O96" s="52" t="str">
        <f t="shared" ca="1" si="31"/>
        <v/>
      </c>
      <c r="P96" s="46"/>
    </row>
    <row r="97" spans="1:16" ht="15.75" thickBot="1" x14ac:dyDescent="0.3">
      <c r="A97" s="54" t="s">
        <v>311</v>
      </c>
      <c r="B97" s="55" t="s">
        <v>17</v>
      </c>
      <c r="C97" s="56" t="str">
        <f ca="1">IFERROR('transfer 3'!V60+'transfer 3'!V62+'transfer 3'!V64+'transfer 3'!V66,"")</f>
        <v/>
      </c>
      <c r="D97" s="135">
        <f>'Default Conversions'!D11</f>
        <v>0.13900000000000001</v>
      </c>
      <c r="E97" s="52" t="str">
        <f t="shared" ca="1" si="27"/>
        <v/>
      </c>
      <c r="F97" s="52" t="str">
        <f ca="1">IFERROR(IF(ISNA('Transfer 1'!F14),'Default Conversions'!F11,'Transfer 1'!F14),"")</f>
        <v/>
      </c>
      <c r="G97" s="52" t="str">
        <f t="shared" ca="1" si="27"/>
        <v/>
      </c>
      <c r="H97" s="52" t="str">
        <f ca="1">IFERROR(IF(ISNA('Transfer 1'!H14),'Default Conversions'!H11,'Transfer 1'!H14),"")</f>
        <v/>
      </c>
      <c r="I97" s="52" t="str">
        <f t="shared" ca="1" si="28"/>
        <v/>
      </c>
      <c r="J97" s="52" t="str">
        <f ca="1">IFERROR(IF(ISNA('Transfer 1'!J14),'Default Conversions'!J11,'Transfer 1'!J14),"")</f>
        <v/>
      </c>
      <c r="K97" s="52" t="str">
        <f t="shared" ca="1" si="29"/>
        <v/>
      </c>
      <c r="L97" s="52" t="str">
        <f ca="1">IFERROR(IF(ISNA('Transfer 1'!L14),'Default Conversions'!L11,'Transfer 1'!L14),"")</f>
        <v/>
      </c>
      <c r="M97" s="52" t="str">
        <f t="shared" ca="1" si="30"/>
        <v/>
      </c>
      <c r="N97" s="52" t="str">
        <f ca="1">IFERROR(IF(ISNA('Transfer 1'!N14),'Default Conversions'!N11,'Transfer 1'!N14),"")</f>
        <v/>
      </c>
      <c r="O97" s="52" t="str">
        <f t="shared" ca="1" si="31"/>
        <v/>
      </c>
      <c r="P97" s="46"/>
    </row>
    <row r="98" spans="1:16" ht="15.75" thickBot="1" x14ac:dyDescent="0.3">
      <c r="A98" s="54" t="s">
        <v>109</v>
      </c>
      <c r="B98" s="55" t="s">
        <v>17</v>
      </c>
      <c r="C98" s="56" t="str">
        <f ca="1">IFERROR('transfer 3'!V67+'transfer 3'!V71,"")</f>
        <v/>
      </c>
      <c r="D98" s="135">
        <f>'Default Conversions'!D20</f>
        <v>0.124</v>
      </c>
      <c r="E98" s="52" t="str">
        <f t="shared" ca="1" si="27"/>
        <v/>
      </c>
      <c r="F98" s="135">
        <f>'Default Conversions'!F20</f>
        <v>19.600000000000001</v>
      </c>
      <c r="G98" s="52" t="str">
        <f t="shared" ca="1" si="27"/>
        <v/>
      </c>
      <c r="H98" s="135">
        <f>'Default Conversions'!H20</f>
        <v>0.11</v>
      </c>
      <c r="I98" s="52" t="str">
        <f t="shared" ca="1" si="28"/>
        <v/>
      </c>
      <c r="J98" s="135">
        <f>'Default Conversions'!J20</f>
        <v>4.4999999999999997E-3</v>
      </c>
      <c r="K98" s="52" t="str">
        <f t="shared" ca="1" si="29"/>
        <v/>
      </c>
      <c r="L98" s="135">
        <f>'Default Conversions'!L20</f>
        <v>5.4000000000000001E-4</v>
      </c>
      <c r="M98" s="52" t="str">
        <f t="shared" ca="1" si="30"/>
        <v/>
      </c>
      <c r="N98" s="52" t="str">
        <f ca="1">IFERROR(IF(ISNA('Transfer 1'!N15),'Default Conversions'!N20,'Transfer 1'!N15),"")</f>
        <v/>
      </c>
      <c r="O98" s="52" t="str">
        <f t="shared" ca="1" si="31"/>
        <v/>
      </c>
      <c r="P98" s="46"/>
    </row>
    <row r="99" spans="1:16" ht="15.75" thickBot="1" x14ac:dyDescent="0.3">
      <c r="A99" s="54" t="s">
        <v>312</v>
      </c>
      <c r="B99" s="55" t="s">
        <v>17</v>
      </c>
      <c r="C99" s="56" t="str">
        <f ca="1">IFERROR('transfer 3'!V68,"")</f>
        <v/>
      </c>
      <c r="D99" s="135">
        <f>'Default Conversions'!D23</f>
        <v>0.124</v>
      </c>
      <c r="E99" s="52" t="str">
        <f t="shared" ca="1" si="27"/>
        <v/>
      </c>
      <c r="F99" s="135">
        <f>'Default Conversions'!F23</f>
        <v>19.77</v>
      </c>
      <c r="G99" s="52" t="str">
        <f t="shared" ca="1" si="27"/>
        <v/>
      </c>
      <c r="H99" s="135">
        <f>'Default Conversions'!H23</f>
        <v>2.7E-2</v>
      </c>
      <c r="I99" s="52" t="str">
        <f t="shared" ca="1" si="28"/>
        <v/>
      </c>
      <c r="J99" s="135">
        <f>'Default Conversions'!J23</f>
        <v>3.6000000000000002E-4</v>
      </c>
      <c r="K99" s="52" t="str">
        <f t="shared" ca="1" si="29"/>
        <v/>
      </c>
      <c r="L99" s="135">
        <f>'Default Conversions'!L23</f>
        <v>3.0000000000000001E-3</v>
      </c>
      <c r="M99" s="52" t="str">
        <f t="shared" ca="1" si="30"/>
        <v/>
      </c>
      <c r="N99" s="135">
        <f>'Default Conversions'!N23</f>
        <v>6.7000000000000002E-3</v>
      </c>
      <c r="O99" s="52" t="str">
        <f t="shared" ca="1" si="31"/>
        <v/>
      </c>
      <c r="P99" s="46"/>
    </row>
    <row r="100" spans="1:16" ht="15.75" thickBot="1" x14ac:dyDescent="0.3">
      <c r="A100" s="54" t="s">
        <v>313</v>
      </c>
      <c r="B100" s="55" t="s">
        <v>17</v>
      </c>
      <c r="C100" s="56" t="str">
        <f ca="1">IFERROR('transfer 3'!V69,"")</f>
        <v/>
      </c>
      <c r="D100" s="135">
        <f>'Default Conversions'!D24</f>
        <v>0.124</v>
      </c>
      <c r="E100" s="52" t="str">
        <f t="shared" ca="1" si="27"/>
        <v/>
      </c>
      <c r="F100" s="135">
        <f>'Default Conversions'!F24</f>
        <v>19.79</v>
      </c>
      <c r="G100" s="52" t="str">
        <f t="shared" ca="1" si="27"/>
        <v/>
      </c>
      <c r="H100" s="135">
        <f>'Default Conversions'!H24</f>
        <v>3.5000000000000003E-2</v>
      </c>
      <c r="I100" s="52" t="str">
        <f t="shared" ca="1" si="28"/>
        <v/>
      </c>
      <c r="J100" s="135">
        <f>'Default Conversions'!J24</f>
        <v>3.6000000000000002E-4</v>
      </c>
      <c r="K100" s="52" t="str">
        <f t="shared" ca="1" si="29"/>
        <v/>
      </c>
      <c r="L100" s="135">
        <f>'Default Conversions'!L24</f>
        <v>3.0000000000000001E-3</v>
      </c>
      <c r="M100" s="52" t="str">
        <f t="shared" ca="1" si="30"/>
        <v/>
      </c>
      <c r="N100" s="135">
        <f>'Default Conversions'!N24</f>
        <v>6.6100000000000004E-3</v>
      </c>
      <c r="O100" s="52" t="str">
        <f t="shared" ca="1" si="31"/>
        <v/>
      </c>
      <c r="P100" s="46"/>
    </row>
    <row r="101" spans="1:16" ht="15.75" thickBot="1" x14ac:dyDescent="0.3">
      <c r="A101" s="54" t="s">
        <v>314</v>
      </c>
      <c r="B101" s="55" t="s">
        <v>17</v>
      </c>
      <c r="C101" s="56" t="str">
        <f ca="1">IFERROR('transfer 3'!V70+'transfer 3'!V72,"")</f>
        <v/>
      </c>
      <c r="D101" s="135">
        <f>'Default Conversions'!D23</f>
        <v>0.124</v>
      </c>
      <c r="E101" s="52" t="str">
        <f t="shared" ca="1" si="27"/>
        <v/>
      </c>
      <c r="F101" s="52" t="str">
        <f ca="1">IFERROR(IF(ISNA('Transfer 1'!F15),'Default Conversions'!F20,'Transfer 1'!F15),"")</f>
        <v/>
      </c>
      <c r="G101" s="52" t="str">
        <f t="shared" ca="1" si="27"/>
        <v/>
      </c>
      <c r="H101" s="52" t="str">
        <f ca="1">IFERROR(IF(ISNA('Transfer 1'!H15),'Default Conversions'!H20,'Transfer 1'!H15),"")</f>
        <v/>
      </c>
      <c r="I101" s="52" t="str">
        <f t="shared" ca="1" si="28"/>
        <v/>
      </c>
      <c r="J101" s="52" t="str">
        <f ca="1">IFERROR(IF(ISNA('Transfer 1'!J15),'Default Conversions'!J20,'Transfer 1'!J15),"")</f>
        <v/>
      </c>
      <c r="K101" s="52" t="str">
        <f t="shared" ca="1" si="29"/>
        <v/>
      </c>
      <c r="L101" s="52" t="str">
        <f ca="1">IFERROR(IF(ISNA('Transfer 1'!L15),'Default Conversions'!L20,'Transfer 1'!L15),"")</f>
        <v/>
      </c>
      <c r="M101" s="52" t="str">
        <f t="shared" ca="1" si="30"/>
        <v/>
      </c>
      <c r="N101" s="52" t="str">
        <f ca="1">IFERROR(IF(ISNA('Transfer 1'!N15),'Default Conversions'!N20,'Transfer 1'!N15),"")</f>
        <v/>
      </c>
      <c r="O101" s="52" t="str">
        <f t="shared" ca="1" si="31"/>
        <v/>
      </c>
      <c r="P101" s="46"/>
    </row>
    <row r="102" spans="1:16" ht="15.75" thickBot="1" x14ac:dyDescent="0.3">
      <c r="A102" s="54" t="s">
        <v>110</v>
      </c>
      <c r="B102" s="55" t="s">
        <v>24</v>
      </c>
      <c r="C102" s="56" t="str">
        <f ca="1">IFERROR('transfer 3'!V73+'transfer 3'!V75,"")</f>
        <v/>
      </c>
      <c r="D102" s="135">
        <f>'Default Conversions'!D26</f>
        <v>0.10299999999999999</v>
      </c>
      <c r="E102" s="52" t="str">
        <f t="shared" ca="1" si="27"/>
        <v/>
      </c>
      <c r="F102" s="135">
        <f>'Default Conversions'!F26</f>
        <v>13.1</v>
      </c>
      <c r="G102" s="121" t="str">
        <f t="shared" ca="1" si="27"/>
        <v/>
      </c>
      <c r="H102" s="135">
        <f>'Default Conversions'!H26</f>
        <v>0.01</v>
      </c>
      <c r="I102" s="52" t="str">
        <f t="shared" ca="1" si="28"/>
        <v/>
      </c>
      <c r="J102" s="135">
        <f>'Default Conversions'!J26</f>
        <v>6.2999999999999998E-6</v>
      </c>
      <c r="K102" s="121" t="str">
        <f t="shared" ca="1" si="29"/>
        <v/>
      </c>
      <c r="L102" s="135">
        <f>'Default Conversions'!L26</f>
        <v>7.6000000000000004E-4</v>
      </c>
      <c r="M102" s="121" t="str">
        <f t="shared" ca="1" si="30"/>
        <v/>
      </c>
      <c r="N102" s="135">
        <f>'Default Conversions'!N26</f>
        <v>8.3999999999999992E-6</v>
      </c>
      <c r="O102" s="121" t="str">
        <f t="shared" ca="1" si="31"/>
        <v/>
      </c>
      <c r="P102" s="46"/>
    </row>
    <row r="103" spans="1:16" ht="15.75" thickBot="1" x14ac:dyDescent="0.3">
      <c r="A103" s="54" t="s">
        <v>315</v>
      </c>
      <c r="B103" s="55" t="s">
        <v>24</v>
      </c>
      <c r="C103" s="56" t="str">
        <f ca="1">IFERROR('transfer 3'!V74,"")</f>
        <v/>
      </c>
      <c r="D103" s="135">
        <f>'Default Conversions'!D26</f>
        <v>0.10299999999999999</v>
      </c>
      <c r="E103" s="52" t="str">
        <f t="shared" ca="1" si="27"/>
        <v/>
      </c>
      <c r="F103" s="248" t="str">
        <f ca="1">IFERROR(IF(ISNA('Transfer 1'!F16),'Default Conversions'!F26,'Transfer 1'!F16),"")</f>
        <v/>
      </c>
      <c r="G103" s="134" t="str">
        <f t="shared" ca="1" si="27"/>
        <v/>
      </c>
      <c r="H103" s="248" t="str">
        <f ca="1">IFERROR(IF(ISNA('Transfer 1'!H16),'Default Conversions'!H26,'Transfer 1'!H16),"")</f>
        <v/>
      </c>
      <c r="I103" s="52" t="str">
        <f t="shared" ca="1" si="28"/>
        <v/>
      </c>
      <c r="J103" s="248" t="str">
        <f ca="1">IFERROR(IF(ISNA('Transfer 1'!J16),'Default Conversions'!J26,'Transfer 1'!J16),"")</f>
        <v/>
      </c>
      <c r="K103" s="134" t="str">
        <f t="shared" ca="1" si="29"/>
        <v/>
      </c>
      <c r="L103" s="248" t="str">
        <f ca="1">IFERROR(IF(ISNA('Transfer 1'!L16),'Default Conversions'!L26,'Transfer 1'!L16),"")</f>
        <v/>
      </c>
      <c r="M103" s="134" t="str">
        <f t="shared" ca="1" si="30"/>
        <v/>
      </c>
      <c r="N103" s="248" t="str">
        <f ca="1">IFERROR(IF(ISNA('Transfer 1'!N16),'Default Conversions'!N26,'Transfer 1'!N16),"")</f>
        <v/>
      </c>
      <c r="O103" s="134" t="str">
        <f t="shared" ca="1" si="31"/>
        <v/>
      </c>
      <c r="P103" s="46"/>
    </row>
    <row r="104" spans="1:16" ht="15.75" thickBot="1" x14ac:dyDescent="0.3">
      <c r="A104" s="54" t="str">
        <f ca="1">IFERROR('transfer 3'!Q81,"Other conventional energy transportation #1")</f>
        <v>Other conventional energy transportation #1</v>
      </c>
      <c r="B104" s="55" t="str">
        <f ca="1">IFERROR('transfer 3'!R81,"TBD")</f>
        <v>TBD</v>
      </c>
      <c r="C104" s="56" t="str">
        <f ca="1">IFERROR('transfer 3'!V81,"")</f>
        <v/>
      </c>
      <c r="D104" s="135" t="str">
        <f ca="1">IFERROR('Transfer 1'!D56,"")</f>
        <v/>
      </c>
      <c r="E104" s="52" t="str">
        <f t="shared" ca="1" si="27"/>
        <v/>
      </c>
      <c r="F104" s="135" t="str">
        <f ca="1">IFERROR('Transfer 1'!F56,"")</f>
        <v/>
      </c>
      <c r="G104" s="52" t="str">
        <f t="shared" ca="1" si="27"/>
        <v/>
      </c>
      <c r="H104" s="135" t="str">
        <f ca="1">IFERROR('Transfer 1'!H56,"")</f>
        <v/>
      </c>
      <c r="I104" s="52" t="str">
        <f t="shared" ca="1" si="28"/>
        <v/>
      </c>
      <c r="J104" s="135" t="str">
        <f ca="1">IFERROR('Transfer 1'!J56,"")</f>
        <v/>
      </c>
      <c r="K104" s="52" t="str">
        <f t="shared" ca="1" si="29"/>
        <v/>
      </c>
      <c r="L104" s="135" t="str">
        <f ca="1">IFERROR('Transfer 1'!L56,"")</f>
        <v/>
      </c>
      <c r="M104" s="52" t="str">
        <f t="shared" ca="1" si="30"/>
        <v/>
      </c>
      <c r="N104" s="135" t="str">
        <f ca="1">IFERROR('Transfer 1'!N56,"")</f>
        <v/>
      </c>
      <c r="O104" s="52" t="str">
        <f t="shared" ca="1" si="31"/>
        <v/>
      </c>
      <c r="P104" s="46"/>
    </row>
    <row r="105" spans="1:16" ht="15.75" thickBot="1" x14ac:dyDescent="0.3">
      <c r="A105" s="54" t="str">
        <f ca="1">IFERROR('transfer 3'!Q82,"Other conventional energy transportation #2")</f>
        <v>Other conventional energy transportation #2</v>
      </c>
      <c r="B105" s="55" t="str">
        <f ca="1">IFERROR('transfer 3'!R82,"TBD")</f>
        <v>TBD</v>
      </c>
      <c r="C105" s="56" t="str">
        <f ca="1">IFERROR('transfer 3'!V82,"")</f>
        <v/>
      </c>
      <c r="D105" s="135" t="str">
        <f ca="1">IFERROR('Transfer 1'!D57,"")</f>
        <v/>
      </c>
      <c r="E105" s="52" t="str">
        <f t="shared" ca="1" si="27"/>
        <v/>
      </c>
      <c r="F105" s="135" t="str">
        <f ca="1">IFERROR('Transfer 1'!F57,"")</f>
        <v/>
      </c>
      <c r="G105" s="52" t="str">
        <f t="shared" ca="1" si="27"/>
        <v/>
      </c>
      <c r="H105" s="135" t="str">
        <f ca="1">IFERROR('Transfer 1'!H57,"")</f>
        <v/>
      </c>
      <c r="I105" s="52" t="str">
        <f t="shared" ca="1" si="28"/>
        <v/>
      </c>
      <c r="J105" s="135" t="str">
        <f ca="1">IFERROR('Transfer 1'!J57,"")</f>
        <v/>
      </c>
      <c r="K105" s="52" t="str">
        <f t="shared" ca="1" si="29"/>
        <v/>
      </c>
      <c r="L105" s="135" t="str">
        <f ca="1">IFERROR('Transfer 1'!L57,"")</f>
        <v/>
      </c>
      <c r="M105" s="52" t="str">
        <f t="shared" ca="1" si="30"/>
        <v/>
      </c>
      <c r="N105" s="135" t="str">
        <f ca="1">IFERROR('Transfer 1'!N57,"")</f>
        <v/>
      </c>
      <c r="O105" s="52" t="str">
        <f t="shared" ca="1" si="31"/>
        <v/>
      </c>
      <c r="P105" s="46"/>
    </row>
    <row r="106" spans="1:16" ht="15.75" thickBot="1" x14ac:dyDescent="0.3">
      <c r="A106" s="125" t="s">
        <v>96</v>
      </c>
      <c r="B106" s="135"/>
      <c r="C106" s="135"/>
      <c r="D106" s="135"/>
      <c r="E106" s="138">
        <f ca="1">SUM(E94:E105)</f>
        <v>0</v>
      </c>
      <c r="F106" s="135"/>
      <c r="G106" s="138">
        <f ca="1">SUM(G94:G105)</f>
        <v>0</v>
      </c>
      <c r="H106" s="135"/>
      <c r="I106" s="138">
        <f ca="1">SUM(I94:I105)</f>
        <v>0</v>
      </c>
      <c r="J106" s="135"/>
      <c r="K106" s="138">
        <f ca="1">SUM(K94:K105)</f>
        <v>0</v>
      </c>
      <c r="L106" s="135"/>
      <c r="M106" s="138">
        <f ca="1">SUM(M94:M105)</f>
        <v>0</v>
      </c>
      <c r="N106" s="139"/>
      <c r="O106" s="138">
        <f ca="1">SUM(O94:O105)</f>
        <v>0</v>
      </c>
      <c r="P106" s="46"/>
    </row>
    <row r="107" spans="1:16" ht="30" customHeight="1" thickBot="1" x14ac:dyDescent="0.3">
      <c r="A107" s="343" t="s">
        <v>141</v>
      </c>
      <c r="B107" s="344"/>
      <c r="C107" s="344"/>
      <c r="D107" s="344"/>
      <c r="E107" s="344"/>
      <c r="F107" s="344"/>
      <c r="G107" s="344"/>
      <c r="H107" s="344"/>
      <c r="I107" s="344"/>
      <c r="J107" s="344"/>
      <c r="K107" s="344"/>
      <c r="L107" s="344"/>
      <c r="M107" s="344"/>
      <c r="N107" s="344"/>
      <c r="O107" s="345"/>
      <c r="P107" s="46"/>
    </row>
    <row r="108" spans="1:16" ht="15.75" thickBot="1" x14ac:dyDescent="0.3">
      <c r="A108" s="53" t="s">
        <v>25</v>
      </c>
      <c r="B108" s="135"/>
      <c r="C108" s="52"/>
      <c r="D108" s="135"/>
      <c r="E108" s="52"/>
      <c r="F108" s="135"/>
      <c r="G108" s="52"/>
      <c r="H108" s="135"/>
      <c r="I108" s="52"/>
      <c r="J108" s="135"/>
      <c r="K108" s="52"/>
      <c r="L108" s="135"/>
      <c r="M108" s="52"/>
      <c r="N108" s="135"/>
      <c r="O108" s="52"/>
      <c r="P108" s="46"/>
    </row>
    <row r="109" spans="1:16" ht="15.75" thickBot="1" x14ac:dyDescent="0.3">
      <c r="A109" s="54" t="s">
        <v>111</v>
      </c>
      <c r="B109" s="55" t="s">
        <v>17</v>
      </c>
      <c r="C109" s="56" t="str">
        <f ca="1">IFERROR('transfer 3'!V49+'transfer 3'!V51+'transfer 3'!V53+'transfer 3'!V55,"")</f>
        <v/>
      </c>
      <c r="D109" s="135">
        <f>'Default Conversions'!D10</f>
        <v>0.127</v>
      </c>
      <c r="E109" s="52" t="str">
        <f t="shared" ref="E109:G112" ca="1" si="32">IFERROR(D109*$C109,"")</f>
        <v/>
      </c>
      <c r="F109" s="135">
        <f>'Default Conversions'!F10</f>
        <v>22.3</v>
      </c>
      <c r="G109" s="52" t="str">
        <f t="shared" ref="G109" ca="1" si="33">IFERROR(F109*$C109,"")</f>
        <v/>
      </c>
      <c r="H109" s="135">
        <f>'Default Conversions'!H10</f>
        <v>0.2</v>
      </c>
      <c r="I109" s="52" t="str">
        <f t="shared" ref="I109:I112" ca="1" si="34">IFERROR(H109*$C109,"")</f>
        <v/>
      </c>
      <c r="J109" s="135">
        <f>'Default Conversions'!J10</f>
        <v>0</v>
      </c>
      <c r="K109" s="52" t="str">
        <f t="shared" ref="K109:K112" ca="1" si="35">IFERROR(J109*$C109,"")</f>
        <v/>
      </c>
      <c r="L109" s="135">
        <f>'Default Conversions'!L10</f>
        <v>9.8999999999999999E-4</v>
      </c>
      <c r="M109" s="52" t="str">
        <f t="shared" ref="M109:M112" ca="1" si="36">IFERROR(L109*$C109,"")</f>
        <v/>
      </c>
      <c r="N109" s="135" t="str">
        <f>'Default Conversions'!N10</f>
        <v>NP</v>
      </c>
      <c r="O109" s="52" t="str">
        <f t="shared" ref="O109:O112" ca="1" si="37">IFERROR(N109*$C109,"")</f>
        <v/>
      </c>
      <c r="P109" s="46"/>
    </row>
    <row r="110" spans="1:16" ht="15.75" thickBot="1" x14ac:dyDescent="0.3">
      <c r="A110" s="54" t="s">
        <v>316</v>
      </c>
      <c r="B110" s="55" t="s">
        <v>17</v>
      </c>
      <c r="C110" s="56" t="str">
        <f ca="1">IFERROR('transfer 3'!V50+'transfer 3'!V52+'transfer 3'!V54+'transfer 3'!V56,"")</f>
        <v/>
      </c>
      <c r="D110" s="135">
        <f>'Default Conversions'!D10</f>
        <v>0.127</v>
      </c>
      <c r="E110" s="52" t="str">
        <f t="shared" ca="1" si="32"/>
        <v/>
      </c>
      <c r="F110" s="135" t="str">
        <f ca="1">IFERROR(IF(ISNA('Transfer 1'!F13),'Default Conversions'!F10,'Transfer 1'!F13),"")</f>
        <v/>
      </c>
      <c r="G110" s="52" t="str">
        <f t="shared" ca="1" si="32"/>
        <v/>
      </c>
      <c r="H110" s="135" t="str">
        <f ca="1">IFERROR(IF(ISNA('Transfer 1'!H13),'Default Conversions'!H10,'Transfer 1'!H13),"")</f>
        <v/>
      </c>
      <c r="I110" s="52" t="str">
        <f t="shared" ca="1" si="34"/>
        <v/>
      </c>
      <c r="J110" s="135" t="str">
        <f ca="1">IFERROR(IF(ISNA('Transfer 1'!J13),'Default Conversions'!J10,'Transfer 1'!J13),"")</f>
        <v/>
      </c>
      <c r="K110" s="52" t="str">
        <f t="shared" ca="1" si="35"/>
        <v/>
      </c>
      <c r="L110" s="135" t="str">
        <f ca="1">IFERROR(IF(ISNA('Transfer 1'!L13),'Default Conversions'!L10,'Transfer 1'!L13),"")</f>
        <v/>
      </c>
      <c r="M110" s="52" t="str">
        <f t="shared" ca="1" si="36"/>
        <v/>
      </c>
      <c r="N110" s="135" t="str">
        <f ca="1">IFERROR(IF(ISNA('Transfer 1'!N13),'Default Conversions'!N10,'Transfer 1'!N13),"")</f>
        <v/>
      </c>
      <c r="O110" s="52" t="str">
        <f t="shared" ca="1" si="37"/>
        <v/>
      </c>
      <c r="P110" s="46"/>
    </row>
    <row r="111" spans="1:16" ht="15.75" thickBot="1" x14ac:dyDescent="0.3">
      <c r="A111" s="54" t="str">
        <f ca="1">IFERROR('transfer 3'!Q86,"Other renewable energy transportation #1")</f>
        <v>Other renewable energy transportation #1</v>
      </c>
      <c r="B111" s="55" t="str">
        <f ca="1">IFERROR('transfer 3'!R86,"TBD")</f>
        <v>TBD</v>
      </c>
      <c r="C111" s="56" t="str">
        <f ca="1">IFERROR('transfer 3'!V86,"")</f>
        <v/>
      </c>
      <c r="D111" s="135" t="str">
        <f ca="1">IFERROR('Transfer 1'!D68,"")</f>
        <v/>
      </c>
      <c r="E111" s="52" t="str">
        <f t="shared" ca="1" si="32"/>
        <v/>
      </c>
      <c r="F111" s="135" t="str">
        <f ca="1">IFERROR('Transfer 1'!F68,"")</f>
        <v/>
      </c>
      <c r="G111" s="52" t="str">
        <f t="shared" ca="1" si="32"/>
        <v/>
      </c>
      <c r="H111" s="135" t="str">
        <f ca="1">IFERROR('Transfer 1'!H68,"")</f>
        <v/>
      </c>
      <c r="I111" s="52" t="str">
        <f t="shared" ca="1" si="34"/>
        <v/>
      </c>
      <c r="J111" s="135" t="str">
        <f ca="1">IFERROR('Transfer 1'!J68,"")</f>
        <v/>
      </c>
      <c r="K111" s="52" t="str">
        <f t="shared" ca="1" si="35"/>
        <v/>
      </c>
      <c r="L111" s="135" t="str">
        <f ca="1">IFERROR('Transfer 1'!L68,"")</f>
        <v/>
      </c>
      <c r="M111" s="52" t="str">
        <f t="shared" ca="1" si="36"/>
        <v/>
      </c>
      <c r="N111" s="135" t="str">
        <f ca="1">IFERROR('Transfer 1'!N68,"")</f>
        <v/>
      </c>
      <c r="O111" s="52" t="str">
        <f t="shared" ca="1" si="37"/>
        <v/>
      </c>
      <c r="P111" s="46"/>
    </row>
    <row r="112" spans="1:16" ht="15.75" thickBot="1" x14ac:dyDescent="0.3">
      <c r="A112" s="54" t="str">
        <f ca="1">IFERROR('transfer 3'!Q87,"Other renewable energy transportation #2")</f>
        <v>Other renewable energy transportation #2</v>
      </c>
      <c r="B112" s="55" t="str">
        <f ca="1">IFERROR('transfer 3'!R87,"TBD")</f>
        <v>TBD</v>
      </c>
      <c r="C112" s="56" t="str">
        <f ca="1">IFERROR('transfer 3'!V87,"")</f>
        <v/>
      </c>
      <c r="D112" s="135" t="str">
        <f ca="1">IFERROR('Transfer 1'!D69,"")</f>
        <v/>
      </c>
      <c r="E112" s="52" t="str">
        <f t="shared" ca="1" si="32"/>
        <v/>
      </c>
      <c r="F112" s="135" t="str">
        <f ca="1">IFERROR('Transfer 1'!F69,"")</f>
        <v/>
      </c>
      <c r="G112" s="52" t="str">
        <f t="shared" ca="1" si="32"/>
        <v/>
      </c>
      <c r="H112" s="135" t="str">
        <f ca="1">IFERROR('Transfer 1'!H69,"")</f>
        <v/>
      </c>
      <c r="I112" s="52" t="str">
        <f t="shared" ca="1" si="34"/>
        <v/>
      </c>
      <c r="J112" s="135" t="str">
        <f ca="1">IFERROR('Transfer 1'!J69,"")</f>
        <v/>
      </c>
      <c r="K112" s="52" t="str">
        <f t="shared" ca="1" si="35"/>
        <v/>
      </c>
      <c r="L112" s="135" t="str">
        <f ca="1">IFERROR('Transfer 1'!L69,"")</f>
        <v/>
      </c>
      <c r="M112" s="52" t="str">
        <f t="shared" ca="1" si="36"/>
        <v/>
      </c>
      <c r="N112" s="135" t="str">
        <f ca="1">IFERROR('Transfer 1'!N69,"")</f>
        <v/>
      </c>
      <c r="O112" s="52" t="str">
        <f t="shared" ca="1" si="37"/>
        <v/>
      </c>
      <c r="P112" s="46"/>
    </row>
    <row r="113" spans="1:16" ht="15.75" thickBot="1" x14ac:dyDescent="0.3">
      <c r="A113" s="125" t="s">
        <v>97</v>
      </c>
      <c r="B113" s="135"/>
      <c r="C113" s="135"/>
      <c r="D113" s="135"/>
      <c r="E113" s="140">
        <f ca="1">SUM(E109:E112)</f>
        <v>0</v>
      </c>
      <c r="F113" s="135"/>
      <c r="G113" s="140">
        <f ca="1">SUM(G109:G112)</f>
        <v>0</v>
      </c>
      <c r="H113" s="141"/>
      <c r="I113" s="140">
        <f ca="1">SUM(I109:I112)</f>
        <v>0</v>
      </c>
      <c r="J113" s="135"/>
      <c r="K113" s="140">
        <f ca="1">SUM(K109:K112)</f>
        <v>0</v>
      </c>
      <c r="L113" s="135"/>
      <c r="M113" s="140">
        <f ca="1">SUM(M109:M112)</f>
        <v>0</v>
      </c>
      <c r="N113" s="135"/>
      <c r="O113" s="140">
        <f ca="1">SUM(O109:O112)</f>
        <v>0</v>
      </c>
      <c r="P113" s="46"/>
    </row>
    <row r="114" spans="1:16" ht="30" customHeight="1" thickBot="1" x14ac:dyDescent="0.3">
      <c r="A114" s="343" t="s">
        <v>141</v>
      </c>
      <c r="B114" s="344"/>
      <c r="C114" s="344"/>
      <c r="D114" s="344"/>
      <c r="E114" s="344"/>
      <c r="F114" s="344"/>
      <c r="G114" s="344"/>
      <c r="H114" s="344"/>
      <c r="I114" s="344"/>
      <c r="J114" s="344"/>
      <c r="K114" s="344"/>
      <c r="L114" s="344"/>
      <c r="M114" s="344"/>
      <c r="N114" s="344"/>
      <c r="O114" s="345"/>
      <c r="P114" s="46"/>
    </row>
    <row r="115" spans="1:16" ht="15.75" thickBot="1" x14ac:dyDescent="0.3">
      <c r="A115" s="285" t="s">
        <v>118</v>
      </c>
      <c r="B115" s="135"/>
      <c r="C115" s="135"/>
      <c r="D115" s="135"/>
      <c r="E115" s="286">
        <f ca="1">SUM(E113,E106)</f>
        <v>0</v>
      </c>
      <c r="F115" s="135"/>
      <c r="G115" s="286">
        <f ca="1">SUM(G113,G106)</f>
        <v>0</v>
      </c>
      <c r="H115" s="141"/>
      <c r="I115" s="286">
        <f ca="1">SUM(I113,I106)</f>
        <v>0</v>
      </c>
      <c r="J115" s="135"/>
      <c r="K115" s="286">
        <f ca="1">SUM(K113,K106)</f>
        <v>0</v>
      </c>
      <c r="L115" s="135"/>
      <c r="M115" s="286">
        <f ca="1">SUM(M113,M106)</f>
        <v>0</v>
      </c>
      <c r="N115" s="135"/>
      <c r="O115" s="286">
        <f ca="1">SUM(O113,O106)</f>
        <v>0</v>
      </c>
      <c r="P115" s="46"/>
    </row>
    <row r="116" spans="1:16" ht="14.45" customHeight="1" x14ac:dyDescent="0.25">
      <c r="A116" s="282"/>
      <c r="B116" s="283"/>
      <c r="C116" s="283"/>
      <c r="D116" s="283"/>
      <c r="E116" s="283"/>
      <c r="F116" s="283"/>
      <c r="G116" s="283"/>
      <c r="H116" s="283"/>
      <c r="I116" s="283"/>
      <c r="J116" s="283"/>
      <c r="K116" s="283"/>
      <c r="L116" s="283"/>
      <c r="M116" s="283"/>
      <c r="N116" s="283"/>
      <c r="O116" s="284"/>
      <c r="P116" s="46"/>
    </row>
    <row r="117" spans="1:16" ht="14.45" customHeight="1" x14ac:dyDescent="0.25">
      <c r="A117" s="265"/>
      <c r="B117" s="264"/>
      <c r="C117" s="264"/>
      <c r="D117" s="264"/>
      <c r="E117" s="264"/>
      <c r="F117" s="264"/>
      <c r="G117" s="264"/>
      <c r="H117" s="264"/>
      <c r="I117" s="264"/>
      <c r="J117" s="264"/>
      <c r="K117" s="264"/>
      <c r="L117" s="264"/>
      <c r="M117" s="264"/>
      <c r="N117" s="264"/>
      <c r="O117" s="266"/>
      <c r="P117" s="46"/>
    </row>
    <row r="118" spans="1:16" ht="14.45" customHeight="1" x14ac:dyDescent="0.25">
      <c r="A118" s="265"/>
      <c r="B118" s="264"/>
      <c r="C118" s="264"/>
      <c r="D118" s="264"/>
      <c r="E118" s="264"/>
      <c r="F118" s="264"/>
      <c r="G118" s="264"/>
      <c r="H118" s="264"/>
      <c r="I118" s="264"/>
      <c r="J118" s="264"/>
      <c r="K118" s="264"/>
      <c r="L118" s="264"/>
      <c r="M118" s="264"/>
      <c r="N118" s="264"/>
      <c r="O118" s="266"/>
      <c r="P118" s="46"/>
    </row>
    <row r="119" spans="1:16" ht="14.45" customHeight="1" x14ac:dyDescent="0.25">
      <c r="A119" s="265"/>
      <c r="B119" s="264"/>
      <c r="C119" s="264"/>
      <c r="D119" s="264"/>
      <c r="E119" s="264"/>
      <c r="F119" s="264"/>
      <c r="G119" s="264"/>
      <c r="H119" s="264"/>
      <c r="I119" s="264"/>
      <c r="J119" s="264"/>
      <c r="K119" s="264"/>
      <c r="L119" s="264"/>
      <c r="M119" s="264"/>
      <c r="N119" s="264"/>
      <c r="O119" s="266"/>
      <c r="P119" s="46"/>
    </row>
    <row r="120" spans="1:16" ht="14.45" customHeight="1" x14ac:dyDescent="0.25">
      <c r="A120" s="265"/>
      <c r="B120" s="264"/>
      <c r="C120" s="264"/>
      <c r="D120" s="264"/>
      <c r="E120" s="264"/>
      <c r="F120" s="264"/>
      <c r="G120" s="264"/>
      <c r="H120" s="264"/>
      <c r="I120" s="264"/>
      <c r="J120" s="264"/>
      <c r="K120" s="264"/>
      <c r="L120" s="264"/>
      <c r="M120" s="264"/>
      <c r="N120" s="264"/>
      <c r="O120" s="266"/>
      <c r="P120" s="46"/>
    </row>
    <row r="121" spans="1:16" ht="14.45" customHeight="1" x14ac:dyDescent="0.25">
      <c r="A121" s="265"/>
      <c r="B121" s="264"/>
      <c r="C121" s="264"/>
      <c r="D121" s="264"/>
      <c r="E121" s="264"/>
      <c r="F121" s="264"/>
      <c r="G121" s="264"/>
      <c r="H121" s="264"/>
      <c r="I121" s="264"/>
      <c r="J121" s="264"/>
      <c r="K121" s="264"/>
      <c r="L121" s="264"/>
      <c r="M121" s="264"/>
      <c r="N121" s="264"/>
      <c r="O121" s="266"/>
      <c r="P121" s="46"/>
    </row>
    <row r="122" spans="1:16" ht="14.45" customHeight="1" x14ac:dyDescent="0.25">
      <c r="A122" s="265"/>
      <c r="B122" s="264"/>
      <c r="C122" s="264"/>
      <c r="D122" s="264"/>
      <c r="E122" s="264"/>
      <c r="F122" s="264"/>
      <c r="G122" s="264"/>
      <c r="H122" s="264"/>
      <c r="I122" s="264"/>
      <c r="J122" s="264"/>
      <c r="K122" s="264"/>
      <c r="L122" s="264"/>
      <c r="M122" s="264"/>
      <c r="N122" s="264"/>
      <c r="O122" s="266"/>
      <c r="P122" s="46"/>
    </row>
    <row r="123" spans="1:16" ht="14.45" customHeight="1" x14ac:dyDescent="0.25">
      <c r="A123" s="265"/>
      <c r="B123" s="264"/>
      <c r="C123" s="264"/>
      <c r="D123" s="264"/>
      <c r="E123" s="264"/>
      <c r="F123" s="264"/>
      <c r="G123" s="264"/>
      <c r="H123" s="264"/>
      <c r="I123" s="264"/>
      <c r="J123" s="264"/>
      <c r="K123" s="264"/>
      <c r="L123" s="264"/>
      <c r="M123" s="264"/>
      <c r="N123" s="264"/>
      <c r="O123" s="266"/>
      <c r="P123" s="46"/>
    </row>
    <row r="124" spans="1:16" ht="14.45" customHeight="1" x14ac:dyDescent="0.25">
      <c r="A124" s="265"/>
      <c r="B124" s="264"/>
      <c r="C124" s="264"/>
      <c r="D124" s="264"/>
      <c r="E124" s="264"/>
      <c r="F124" s="264"/>
      <c r="G124" s="264"/>
      <c r="H124" s="264"/>
      <c r="I124" s="264"/>
      <c r="J124" s="264"/>
      <c r="K124" s="264"/>
      <c r="L124" s="264"/>
      <c r="M124" s="264"/>
      <c r="N124" s="264"/>
      <c r="O124" s="266"/>
      <c r="P124" s="46"/>
    </row>
    <row r="125" spans="1:16" ht="14.45" customHeight="1" thickBot="1" x14ac:dyDescent="0.3">
      <c r="A125" s="267"/>
      <c r="B125" s="268"/>
      <c r="C125" s="268"/>
      <c r="D125" s="268"/>
      <c r="E125" s="268"/>
      <c r="F125" s="268"/>
      <c r="G125" s="268"/>
      <c r="H125" s="268" t="s">
        <v>120</v>
      </c>
      <c r="I125" s="268"/>
      <c r="J125" s="268"/>
      <c r="K125" s="268"/>
      <c r="L125" s="268"/>
      <c r="M125" s="268"/>
      <c r="N125" s="268"/>
      <c r="O125" s="269"/>
      <c r="P125" s="46"/>
    </row>
    <row r="126" spans="1:16" ht="15.75" x14ac:dyDescent="0.25">
      <c r="A126" s="230" t="str">
        <f>General!$A$4</f>
        <v>Spreadsheets for Environmental Footprint Analysis (SEFA) Version 3.0, November 2019</v>
      </c>
      <c r="B126" s="213"/>
      <c r="C126" s="213"/>
      <c r="D126" s="213"/>
      <c r="E126" s="213"/>
      <c r="F126" s="213"/>
      <c r="G126" s="213"/>
      <c r="H126" s="213"/>
      <c r="I126" s="213"/>
      <c r="J126" s="213"/>
      <c r="K126" s="213"/>
      <c r="L126" s="213"/>
      <c r="M126" s="213"/>
      <c r="N126" s="2"/>
      <c r="O126" s="47" t="e">
        <f ca="1">General!$A$3</f>
        <v>#REF!</v>
      </c>
      <c r="P126" s="46"/>
    </row>
    <row r="127" spans="1:16" x14ac:dyDescent="0.25">
      <c r="A127" s="213"/>
      <c r="B127" s="213"/>
      <c r="C127" s="213" t="s">
        <v>120</v>
      </c>
      <c r="D127" s="213"/>
      <c r="E127" s="213"/>
      <c r="F127" s="213"/>
      <c r="G127" s="213"/>
      <c r="H127" s="213"/>
      <c r="I127" s="213"/>
      <c r="J127" s="213"/>
      <c r="K127" s="213"/>
      <c r="L127" s="213"/>
      <c r="M127" s="213"/>
      <c r="N127" s="2"/>
      <c r="O127" s="47" t="e">
        <f ca="1">General!$A$6</f>
        <v>#REF!</v>
      </c>
      <c r="P127" s="46"/>
    </row>
    <row r="128" spans="1:16" x14ac:dyDescent="0.25">
      <c r="A128" s="213"/>
      <c r="B128" s="213" t="s">
        <v>120</v>
      </c>
      <c r="C128" s="213" t="s">
        <v>120</v>
      </c>
      <c r="D128" s="213"/>
      <c r="E128" s="213"/>
      <c r="F128" s="213"/>
      <c r="G128" s="213"/>
      <c r="H128" s="213"/>
      <c r="I128" s="213"/>
      <c r="J128" s="213"/>
      <c r="K128" s="213"/>
      <c r="L128" s="213"/>
      <c r="M128" s="213"/>
      <c r="N128" s="2"/>
      <c r="O128" s="47" t="e">
        <f ca="1">General!$C$19</f>
        <v>#REF!</v>
      </c>
      <c r="P128" s="46"/>
    </row>
    <row r="129" spans="1:16" ht="18.75" x14ac:dyDescent="0.3">
      <c r="A129" s="354" t="e">
        <f ca="1">CONCATENATE(O3," - Off-Site Footprint (Scope 3b)")</f>
        <v>#REF!</v>
      </c>
      <c r="B129" s="354"/>
      <c r="C129" s="354"/>
      <c r="D129" s="354"/>
      <c r="E129" s="354"/>
      <c r="F129" s="354"/>
      <c r="G129" s="354"/>
      <c r="H129" s="354"/>
      <c r="I129" s="354"/>
      <c r="J129" s="354"/>
      <c r="K129" s="354"/>
      <c r="L129" s="354"/>
      <c r="M129" s="354"/>
      <c r="N129" s="354"/>
      <c r="O129" s="354"/>
      <c r="P129" s="46"/>
    </row>
    <row r="130" spans="1:16" ht="15.75" thickBot="1" x14ac:dyDescent="0.3">
      <c r="A130" s="46"/>
      <c r="B130" s="46"/>
      <c r="C130" s="46"/>
      <c r="D130" s="46"/>
      <c r="E130" s="46"/>
      <c r="F130" s="46"/>
      <c r="G130" s="46"/>
      <c r="H130" s="46"/>
      <c r="I130" s="46"/>
      <c r="J130" s="46"/>
      <c r="K130" s="46"/>
      <c r="L130" s="46"/>
      <c r="M130" s="46"/>
      <c r="N130" s="46"/>
      <c r="O130" s="46"/>
      <c r="P130" s="46"/>
    </row>
    <row r="131" spans="1:16" ht="15.75" thickBot="1" x14ac:dyDescent="0.3">
      <c r="A131" s="349" t="s">
        <v>19</v>
      </c>
      <c r="B131" s="349" t="s">
        <v>0</v>
      </c>
      <c r="C131" s="349" t="s">
        <v>5</v>
      </c>
      <c r="D131" s="349" t="s">
        <v>6</v>
      </c>
      <c r="E131" s="349"/>
      <c r="F131" s="349" t="s">
        <v>7</v>
      </c>
      <c r="G131" s="349"/>
      <c r="H131" s="349" t="s">
        <v>8</v>
      </c>
      <c r="I131" s="349"/>
      <c r="J131" s="349" t="s">
        <v>9</v>
      </c>
      <c r="K131" s="349"/>
      <c r="L131" s="349" t="s">
        <v>10</v>
      </c>
      <c r="M131" s="349"/>
      <c r="N131" s="349" t="s">
        <v>11</v>
      </c>
      <c r="O131" s="349"/>
      <c r="P131" s="46"/>
    </row>
    <row r="132" spans="1:16" ht="15.75" thickBot="1" x14ac:dyDescent="0.3">
      <c r="A132" s="349"/>
      <c r="B132" s="349"/>
      <c r="C132" s="349"/>
      <c r="D132" s="143" t="s">
        <v>12</v>
      </c>
      <c r="E132" s="349" t="s">
        <v>13</v>
      </c>
      <c r="F132" s="143" t="s">
        <v>12</v>
      </c>
      <c r="G132" s="349" t="s">
        <v>119</v>
      </c>
      <c r="H132" s="143" t="s">
        <v>12</v>
      </c>
      <c r="I132" s="349" t="s">
        <v>14</v>
      </c>
      <c r="J132" s="143" t="s">
        <v>12</v>
      </c>
      <c r="K132" s="349" t="s">
        <v>14</v>
      </c>
      <c r="L132" s="143" t="s">
        <v>12</v>
      </c>
      <c r="M132" s="349" t="s">
        <v>14</v>
      </c>
      <c r="N132" s="143" t="s">
        <v>12</v>
      </c>
      <c r="O132" s="349" t="s">
        <v>14</v>
      </c>
      <c r="P132" s="46"/>
    </row>
    <row r="133" spans="1:16" ht="15.75" thickBot="1" x14ac:dyDescent="0.3">
      <c r="A133" s="349"/>
      <c r="B133" s="349"/>
      <c r="C133" s="349"/>
      <c r="D133" s="143" t="s">
        <v>15</v>
      </c>
      <c r="E133" s="349"/>
      <c r="F133" s="143" t="s">
        <v>15</v>
      </c>
      <c r="G133" s="349"/>
      <c r="H133" s="143" t="s">
        <v>15</v>
      </c>
      <c r="I133" s="349"/>
      <c r="J133" s="143" t="s">
        <v>15</v>
      </c>
      <c r="K133" s="349"/>
      <c r="L133" s="143" t="s">
        <v>15</v>
      </c>
      <c r="M133" s="349"/>
      <c r="N133" s="143" t="s">
        <v>15</v>
      </c>
      <c r="O133" s="349"/>
      <c r="P133" s="46"/>
    </row>
    <row r="134" spans="1:16" ht="15.75" thickBot="1" x14ac:dyDescent="0.3">
      <c r="A134" s="54"/>
      <c r="B134" s="135"/>
      <c r="C134" s="135"/>
      <c r="D134" s="135"/>
      <c r="E134" s="135"/>
      <c r="F134" s="135"/>
      <c r="G134" s="135"/>
      <c r="H134" s="135"/>
      <c r="I134" s="135"/>
      <c r="J134" s="135"/>
      <c r="K134" s="135"/>
      <c r="L134" s="135"/>
      <c r="M134" s="135"/>
      <c r="N134" s="135"/>
      <c r="O134" s="135"/>
      <c r="P134" s="46"/>
    </row>
    <row r="135" spans="1:16" ht="15.75" thickBot="1" x14ac:dyDescent="0.3">
      <c r="A135" s="53" t="s">
        <v>27</v>
      </c>
      <c r="B135" s="55"/>
      <c r="C135" s="52"/>
      <c r="D135" s="135"/>
      <c r="E135" s="52"/>
      <c r="F135" s="135"/>
      <c r="G135" s="52"/>
      <c r="H135" s="135"/>
      <c r="I135" s="52"/>
      <c r="J135" s="135"/>
      <c r="K135" s="52"/>
      <c r="L135" s="135"/>
      <c r="M135" s="52"/>
      <c r="N135" s="135"/>
      <c r="O135" s="52"/>
      <c r="P135" s="46"/>
    </row>
    <row r="136" spans="1:16" ht="15.75" thickBot="1" x14ac:dyDescent="0.3">
      <c r="A136" s="54" t="s">
        <v>247</v>
      </c>
      <c r="B136" s="55" t="s">
        <v>61</v>
      </c>
      <c r="C136" s="56" t="str">
        <f ca="1">IFERROR('transfer 3'!V91,"")</f>
        <v/>
      </c>
      <c r="D136" s="135">
        <f>'Default Conversions'!D31</f>
        <v>6.3299999999999995E-2</v>
      </c>
      <c r="E136" s="52" t="str">
        <f t="shared" ref="E136:E154" ca="1" si="38">IFERROR(D136*$C136,"")</f>
        <v/>
      </c>
      <c r="F136" s="135">
        <f>'Default Conversions'!F31</f>
        <v>9.15</v>
      </c>
      <c r="G136" s="52" t="str">
        <f t="shared" ref="G136:G154" ca="1" si="39">IFERROR(F136*$C136,"")</f>
        <v/>
      </c>
      <c r="H136" s="135">
        <f>'Default Conversions'!H31</f>
        <v>1.4800000000000001E-2</v>
      </c>
      <c r="I136" s="52" t="str">
        <f t="shared" ref="I136:I154" ca="1" si="40">IFERROR(H136*$C136,"")</f>
        <v/>
      </c>
      <c r="J136" s="135">
        <f>'Default Conversions'!J31</f>
        <v>2.8299999999999999E-2</v>
      </c>
      <c r="K136" s="52" t="str">
        <f t="shared" ref="K136:K154" ca="1" si="41">IFERROR(J136*$C136,"")</f>
        <v/>
      </c>
      <c r="L136" s="135">
        <f>'Default Conversions'!L31</f>
        <v>8.8000000000000005E-3</v>
      </c>
      <c r="M136" s="52" t="str">
        <f t="shared" ref="M136:M154" ca="1" si="42">IFERROR(L136*$C136,"")</f>
        <v/>
      </c>
      <c r="N136" s="135">
        <f>'Default Conversions'!N31</f>
        <v>1.0200000000000001E-3</v>
      </c>
      <c r="O136" s="52" t="str">
        <f t="shared" ref="O136:O154" ca="1" si="43">IFERROR(N136*$C136,"")</f>
        <v/>
      </c>
      <c r="P136" s="46"/>
    </row>
    <row r="137" spans="1:16" ht="15.75" thickBot="1" x14ac:dyDescent="0.3">
      <c r="A137" s="54" t="s">
        <v>248</v>
      </c>
      <c r="B137" s="55" t="s">
        <v>61</v>
      </c>
      <c r="C137" s="56" t="str">
        <f ca="1">IFERROR('transfer 3'!V92,"")</f>
        <v/>
      </c>
      <c r="D137" s="135">
        <f>'Default Conversions'!D32</f>
        <v>4.1200000000000001E-2</v>
      </c>
      <c r="E137" s="52" t="str">
        <f t="shared" ca="1" si="38"/>
        <v/>
      </c>
      <c r="F137" s="135">
        <f>'Default Conversions'!F32</f>
        <v>0.85</v>
      </c>
      <c r="G137" s="52" t="str">
        <f t="shared" ca="1" si="39"/>
        <v/>
      </c>
      <c r="H137" s="135">
        <f>'Default Conversions'!H32</f>
        <v>2.7100000000000002E-3</v>
      </c>
      <c r="I137" s="52" t="str">
        <f t="shared" ca="1" si="40"/>
        <v/>
      </c>
      <c r="J137" s="135">
        <f>'Default Conversions'!J32</f>
        <v>7.9799999999999992E-3</v>
      </c>
      <c r="K137" s="52" t="str">
        <f t="shared" ca="1" si="41"/>
        <v/>
      </c>
      <c r="L137" s="135">
        <f>'Default Conversions'!L32</f>
        <v>7.6599999999999997E-4</v>
      </c>
      <c r="M137" s="52" t="str">
        <f t="shared" ca="1" si="42"/>
        <v/>
      </c>
      <c r="N137" s="135">
        <f>'Default Conversions'!N32</f>
        <v>1.07E-3</v>
      </c>
      <c r="O137" s="52" t="str">
        <f t="shared" ca="1" si="43"/>
        <v/>
      </c>
      <c r="P137" s="46"/>
    </row>
    <row r="138" spans="1:16" ht="15.75" thickBot="1" x14ac:dyDescent="0.3">
      <c r="A138" s="54" t="s">
        <v>249</v>
      </c>
      <c r="B138" s="55" t="s">
        <v>61</v>
      </c>
      <c r="C138" s="56" t="str">
        <f ca="1">IFERROR('transfer 3'!V93,"")</f>
        <v/>
      </c>
      <c r="D138" s="135">
        <f>'Default Conversions'!D33</f>
        <v>0.5</v>
      </c>
      <c r="E138" s="52" t="str">
        <f t="shared" ca="1" si="38"/>
        <v/>
      </c>
      <c r="F138" s="135">
        <f>'Default Conversions'!F33</f>
        <v>8.58</v>
      </c>
      <c r="G138" s="52" t="str">
        <f t="shared" ca="1" si="39"/>
        <v/>
      </c>
      <c r="H138" s="135">
        <f>'Default Conversions'!H33</f>
        <v>2.9899999999999999E-2</v>
      </c>
      <c r="I138" s="52" t="str">
        <f t="shared" ca="1" si="40"/>
        <v/>
      </c>
      <c r="J138" s="135">
        <f>'Default Conversions'!J33</f>
        <v>9.69E-2</v>
      </c>
      <c r="K138" s="52" t="str">
        <f t="shared" ca="1" si="41"/>
        <v/>
      </c>
      <c r="L138" s="135">
        <f>'Default Conversions'!L33</f>
        <v>9.1000000000000004E-3</v>
      </c>
      <c r="M138" s="52" t="str">
        <f t="shared" ca="1" si="42"/>
        <v/>
      </c>
      <c r="N138" s="135">
        <f>'Default Conversions'!N33</f>
        <v>1.3299999999999999E-2</v>
      </c>
      <c r="O138" s="52" t="str">
        <f t="shared" ca="1" si="43"/>
        <v/>
      </c>
      <c r="P138" s="46"/>
    </row>
    <row r="139" spans="1:16" ht="15.75" thickBot="1" x14ac:dyDescent="0.3">
      <c r="A139" s="54" t="s">
        <v>250</v>
      </c>
      <c r="B139" s="55" t="s">
        <v>61</v>
      </c>
      <c r="C139" s="56" t="str">
        <f ca="1">IFERROR('transfer 3'!V94,"")</f>
        <v/>
      </c>
      <c r="D139" s="135">
        <f>'Default Conversions'!D34</f>
        <v>3.1800000000000002E-2</v>
      </c>
      <c r="E139" s="52" t="str">
        <f t="shared" ca="1" si="38"/>
        <v/>
      </c>
      <c r="F139" s="135">
        <f>'Default Conversions'!F34</f>
        <v>-1.9900000000000001E-2</v>
      </c>
      <c r="G139" s="52" t="str">
        <f t="shared" ca="1" si="39"/>
        <v/>
      </c>
      <c r="H139" s="135">
        <f>'Default Conversions'!H34</f>
        <v>4.2500000000000003E-3</v>
      </c>
      <c r="I139" s="52" t="str">
        <f t="shared" ca="1" si="40"/>
        <v/>
      </c>
      <c r="J139" s="135">
        <f>'Default Conversions'!J34</f>
        <v>3.0300000000000001E-3</v>
      </c>
      <c r="K139" s="52" t="str">
        <f t="shared" ca="1" si="41"/>
        <v/>
      </c>
      <c r="L139" s="135">
        <f>'Default Conversions'!L34</f>
        <v>4.6900000000000002E-4</v>
      </c>
      <c r="M139" s="52" t="str">
        <f t="shared" ca="1" si="42"/>
        <v/>
      </c>
      <c r="N139" s="135">
        <f>'Default Conversions'!N34</f>
        <v>8.4599999999999996E-5</v>
      </c>
      <c r="O139" s="52" t="str">
        <f t="shared" ca="1" si="43"/>
        <v/>
      </c>
      <c r="P139" s="46"/>
    </row>
    <row r="140" spans="1:16" ht="15.75" thickBot="1" x14ac:dyDescent="0.3">
      <c r="A140" s="54" t="s">
        <v>251</v>
      </c>
      <c r="B140" s="55" t="s">
        <v>61</v>
      </c>
      <c r="C140" s="56" t="str">
        <f ca="1">IFERROR('transfer 3'!V95,"")</f>
        <v/>
      </c>
      <c r="D140" s="135">
        <f>'Default Conversions'!D35</f>
        <v>3.2399999999999998E-2</v>
      </c>
      <c r="E140" s="52" t="str">
        <f t="shared" ca="1" si="38"/>
        <v/>
      </c>
      <c r="F140" s="135">
        <f>'Default Conversions'!F35</f>
        <v>5.91E-2</v>
      </c>
      <c r="G140" s="52" t="str">
        <f t="shared" ca="1" si="39"/>
        <v/>
      </c>
      <c r="H140" s="135">
        <f>'Default Conversions'!H35</f>
        <v>4.3099999999999996E-3</v>
      </c>
      <c r="I140" s="52" t="str">
        <f t="shared" ca="1" si="40"/>
        <v/>
      </c>
      <c r="J140" s="135">
        <f>'Default Conversions'!J35</f>
        <v>3.0999999999999999E-3</v>
      </c>
      <c r="K140" s="52" t="str">
        <f t="shared" ca="1" si="41"/>
        <v/>
      </c>
      <c r="L140" s="135">
        <f>'Default Conversions'!L35</f>
        <v>4.7199999999999998E-4</v>
      </c>
      <c r="M140" s="52" t="str">
        <f t="shared" ca="1" si="42"/>
        <v/>
      </c>
      <c r="N140" s="135">
        <f>'Default Conversions'!N35</f>
        <v>8.7000000000000001E-5</v>
      </c>
      <c r="O140" s="52" t="str">
        <f t="shared" ca="1" si="43"/>
        <v/>
      </c>
      <c r="P140" s="46"/>
    </row>
    <row r="141" spans="1:16" ht="15.75" thickBot="1" x14ac:dyDescent="0.3">
      <c r="A141" s="54" t="s">
        <v>252</v>
      </c>
      <c r="B141" s="55" t="s">
        <v>61</v>
      </c>
      <c r="C141" s="56" t="str">
        <f ca="1">IFERROR('transfer 3'!V96,"")</f>
        <v/>
      </c>
      <c r="D141" s="135">
        <f>'Default Conversions'!D36</f>
        <v>2.0500000000000001E-2</v>
      </c>
      <c r="E141" s="52" t="str">
        <f t="shared" ca="1" si="38"/>
        <v/>
      </c>
      <c r="F141" s="135">
        <f>'Default Conversions'!F36</f>
        <v>1.25</v>
      </c>
      <c r="G141" s="52" t="str">
        <f t="shared" ca="1" si="39"/>
        <v/>
      </c>
      <c r="H141" s="135">
        <f>'Default Conversions'!H36</f>
        <v>1.99E-3</v>
      </c>
      <c r="I141" s="52" t="str">
        <f t="shared" ca="1" si="40"/>
        <v/>
      </c>
      <c r="J141" s="135">
        <f>'Default Conversions'!J36</f>
        <v>2.14E-3</v>
      </c>
      <c r="K141" s="52" t="str">
        <f t="shared" ca="1" si="41"/>
        <v/>
      </c>
      <c r="L141" s="135">
        <f>'Default Conversions'!L36</f>
        <v>2.7700000000000001E-4</v>
      </c>
      <c r="M141" s="52" t="str">
        <f t="shared" ca="1" si="42"/>
        <v/>
      </c>
      <c r="N141" s="135">
        <f>'Default Conversions'!N36</f>
        <v>5.8900000000000002E-5</v>
      </c>
      <c r="O141" s="52" t="str">
        <f t="shared" ca="1" si="43"/>
        <v/>
      </c>
      <c r="P141" s="46"/>
    </row>
    <row r="142" spans="1:16" ht="15.75" thickBot="1" x14ac:dyDescent="0.3">
      <c r="A142" s="54" t="s">
        <v>255</v>
      </c>
      <c r="B142" s="55" t="s">
        <v>61</v>
      </c>
      <c r="C142" s="56" t="str">
        <f ca="1">IFERROR('transfer 3'!V97,"")</f>
        <v/>
      </c>
      <c r="D142" s="135">
        <f>'Default Conversions'!D37</f>
        <v>2.48E-5</v>
      </c>
      <c r="E142" s="52" t="str">
        <f t="shared" ca="1" si="38"/>
        <v/>
      </c>
      <c r="F142" s="135">
        <f>'Default Conversions'!F37</f>
        <v>2.3999999999999998E-3</v>
      </c>
      <c r="G142" s="52" t="str">
        <f t="shared" ca="1" si="39"/>
        <v/>
      </c>
      <c r="H142" s="135">
        <f>'Default Conversions'!H37</f>
        <v>1.8E-5</v>
      </c>
      <c r="I142" s="52" t="str">
        <f t="shared" ca="1" si="40"/>
        <v/>
      </c>
      <c r="J142" s="135">
        <f>'Default Conversions'!J37</f>
        <v>4.5199999999999999E-6</v>
      </c>
      <c r="K142" s="52" t="str">
        <f t="shared" ca="1" si="41"/>
        <v/>
      </c>
      <c r="L142" s="135">
        <f>'Default Conversions'!L37</f>
        <v>2.61E-6</v>
      </c>
      <c r="M142" s="52" t="str">
        <f t="shared" ca="1" si="42"/>
        <v/>
      </c>
      <c r="N142" s="135">
        <f>'Default Conversions'!N37</f>
        <v>3.0800000000000001E-7</v>
      </c>
      <c r="O142" s="52" t="str">
        <f t="shared" ca="1" si="43"/>
        <v/>
      </c>
      <c r="P142" s="46"/>
    </row>
    <row r="143" spans="1:16" ht="15.75" thickBot="1" x14ac:dyDescent="0.3">
      <c r="A143" s="54" t="s">
        <v>29</v>
      </c>
      <c r="B143" s="55" t="s">
        <v>61</v>
      </c>
      <c r="C143" s="56" t="str">
        <f ca="1">IFERROR('transfer 3'!V98,"")</f>
        <v/>
      </c>
      <c r="D143" s="135">
        <f>'Default Conversions'!D38</f>
        <v>2.8E-5</v>
      </c>
      <c r="E143" s="52" t="str">
        <f t="shared" ca="1" si="38"/>
        <v/>
      </c>
      <c r="F143" s="135">
        <f>'Default Conversions'!F38</f>
        <v>3.3500000000000001E-3</v>
      </c>
      <c r="G143" s="52" t="str">
        <f t="shared" ca="1" si="39"/>
        <v/>
      </c>
      <c r="H143" s="135">
        <f>'Default Conversions'!H38</f>
        <v>1.6500000000000001E-5</v>
      </c>
      <c r="I143" s="52" t="str">
        <f t="shared" ca="1" si="40"/>
        <v/>
      </c>
      <c r="J143" s="135">
        <f>'Default Conversions'!J38</f>
        <v>1.4999999999999999E-5</v>
      </c>
      <c r="K143" s="52" t="str">
        <f t="shared" ca="1" si="41"/>
        <v/>
      </c>
      <c r="L143" s="135">
        <f>'Default Conversions'!L38</f>
        <v>1.9999999999999999E-6</v>
      </c>
      <c r="M143" s="52" t="str">
        <f t="shared" ca="1" si="42"/>
        <v/>
      </c>
      <c r="N143" s="135">
        <f>'Default Conversions'!N38</f>
        <v>2.0499999999999999E-10</v>
      </c>
      <c r="O143" s="52" t="str">
        <f t="shared" ca="1" si="43"/>
        <v/>
      </c>
      <c r="P143" s="46"/>
    </row>
    <row r="144" spans="1:16" ht="15.75" thickBot="1" x14ac:dyDescent="0.3">
      <c r="A144" s="54" t="s">
        <v>30</v>
      </c>
      <c r="B144" s="55" t="s">
        <v>61</v>
      </c>
      <c r="C144" s="56" t="str">
        <f ca="1">IFERROR('transfer 3'!V99,"")</f>
        <v/>
      </c>
      <c r="D144" s="135">
        <f>'Default Conversions'!D39</f>
        <v>3.32E-2</v>
      </c>
      <c r="E144" s="52" t="str">
        <f t="shared" ca="1" si="38"/>
        <v/>
      </c>
      <c r="F144" s="135">
        <f>'Default Conversions'!F39</f>
        <v>1.94</v>
      </c>
      <c r="G144" s="52" t="str">
        <f t="shared" ca="1" si="39"/>
        <v/>
      </c>
      <c r="H144" s="135">
        <f>'Default Conversions'!H39</f>
        <v>3.2499999999999999E-3</v>
      </c>
      <c r="I144" s="52" t="str">
        <f t="shared" ca="1" si="40"/>
        <v/>
      </c>
      <c r="J144" s="135">
        <f>'Default Conversions'!J39</f>
        <v>4.0899999999999999E-3</v>
      </c>
      <c r="K144" s="52" t="str">
        <f t="shared" ca="1" si="41"/>
        <v/>
      </c>
      <c r="L144" s="135">
        <f>'Default Conversions'!L39</f>
        <v>4.3899999999999999E-4</v>
      </c>
      <c r="M144" s="52" t="str">
        <f t="shared" ca="1" si="42"/>
        <v/>
      </c>
      <c r="N144" s="135">
        <f>'Default Conversions'!N39</f>
        <v>6.41E-5</v>
      </c>
      <c r="O144" s="52" t="str">
        <f t="shared" ca="1" si="43"/>
        <v/>
      </c>
      <c r="P144" s="46"/>
    </row>
    <row r="145" spans="1:16" ht="15.75" thickBot="1" x14ac:dyDescent="0.3">
      <c r="A145" s="54" t="s">
        <v>31</v>
      </c>
      <c r="B145" s="55" t="s">
        <v>32</v>
      </c>
      <c r="C145" s="56" t="str">
        <f ca="1">IFERROR('transfer 3'!V100,"")</f>
        <v/>
      </c>
      <c r="D145" s="135">
        <f>'Default Conversions'!D40</f>
        <v>3.3600000000000005E-2</v>
      </c>
      <c r="E145" s="52" t="str">
        <f t="shared" ca="1" si="38"/>
        <v/>
      </c>
      <c r="F145" s="135">
        <f>'Default Conversions'!F40</f>
        <v>4.47</v>
      </c>
      <c r="G145" s="52" t="str">
        <f t="shared" ca="1" si="39"/>
        <v/>
      </c>
      <c r="H145" s="135">
        <f>'Default Conversions'!H40</f>
        <v>1.4999999999999999E-2</v>
      </c>
      <c r="I145" s="52" t="str">
        <f t="shared" ca="1" si="40"/>
        <v/>
      </c>
      <c r="J145" s="135">
        <f>'Default Conversions'!J40</f>
        <v>3.2000000000000001E-2</v>
      </c>
      <c r="K145" s="52" t="str">
        <f t="shared" ca="1" si="41"/>
        <v/>
      </c>
      <c r="L145" s="135">
        <f>'Default Conversions'!L40</f>
        <v>6.3000000000000003E-4</v>
      </c>
      <c r="M145" s="52" t="str">
        <f t="shared" ca="1" si="42"/>
        <v/>
      </c>
      <c r="N145" s="135">
        <f>'Default Conversions'!N40</f>
        <v>2.9000000000000002E-6</v>
      </c>
      <c r="O145" s="52" t="str">
        <f t="shared" ca="1" si="43"/>
        <v/>
      </c>
      <c r="P145" s="46"/>
    </row>
    <row r="146" spans="1:16" ht="15.75" thickBot="1" x14ac:dyDescent="0.3">
      <c r="A146" s="54" t="s">
        <v>33</v>
      </c>
      <c r="B146" s="55" t="s">
        <v>61</v>
      </c>
      <c r="C146" s="56" t="str">
        <f ca="1">IFERROR('transfer 3'!V101,"")</f>
        <v/>
      </c>
      <c r="D146" s="135">
        <f>'Default Conversions'!D41</f>
        <v>2.6200000000000001E-2</v>
      </c>
      <c r="E146" s="52" t="str">
        <f t="shared" ca="1" si="38"/>
        <v/>
      </c>
      <c r="F146" s="135">
        <f>'Default Conversions'!F41</f>
        <v>2.02</v>
      </c>
      <c r="G146" s="52" t="str">
        <f t="shared" ca="1" si="39"/>
        <v/>
      </c>
      <c r="H146" s="135">
        <f>'Default Conversions'!H41</f>
        <v>4.0000000000000001E-3</v>
      </c>
      <c r="I146" s="52" t="str">
        <f t="shared" ca="1" si="40"/>
        <v/>
      </c>
      <c r="J146" s="135">
        <f>'Default Conversions'!J41</f>
        <v>2.7400000000000002E-3</v>
      </c>
      <c r="K146" s="52" t="str">
        <f t="shared" ca="1" si="41"/>
        <v/>
      </c>
      <c r="L146" s="135">
        <f>'Default Conversions'!L41</f>
        <v>3.7200000000000004E-4</v>
      </c>
      <c r="M146" s="52" t="str">
        <f t="shared" ca="1" si="42"/>
        <v/>
      </c>
      <c r="N146" s="135">
        <f>'Default Conversions'!N41</f>
        <v>3.7500000000000001E-4</v>
      </c>
      <c r="O146" s="52" t="str">
        <f t="shared" ca="1" si="43"/>
        <v/>
      </c>
      <c r="P146" s="46"/>
    </row>
    <row r="147" spans="1:16" ht="15.75" thickBot="1" x14ac:dyDescent="0.3">
      <c r="A147" s="54" t="s">
        <v>332</v>
      </c>
      <c r="B147" s="55" t="s">
        <v>61</v>
      </c>
      <c r="C147" s="56" t="str">
        <f ca="1">IFERROR('transfer 3'!V102,"")</f>
        <v/>
      </c>
      <c r="D147" s="135">
        <f>'Default Conversions'!D42</f>
        <v>1.3899999999999999E-2</v>
      </c>
      <c r="E147" s="52" t="str">
        <f t="shared" ca="1" si="38"/>
        <v/>
      </c>
      <c r="F147" s="135">
        <f>'Default Conversions'!F42</f>
        <v>1.34</v>
      </c>
      <c r="G147" s="52" t="str">
        <f t="shared" ca="1" si="39"/>
        <v/>
      </c>
      <c r="H147" s="135">
        <f>'Default Conversions'!H42</f>
        <v>6.5399999999999998E-3</v>
      </c>
      <c r="I147" s="52" t="str">
        <f t="shared" ca="1" si="40"/>
        <v/>
      </c>
      <c r="J147" s="135">
        <f>'Default Conversions'!J42</f>
        <v>1.0400000000000001E-2</v>
      </c>
      <c r="K147" s="52" t="str">
        <f t="shared" ca="1" si="41"/>
        <v/>
      </c>
      <c r="L147" s="135">
        <f>'Default Conversions'!L42</f>
        <v>3.7799999999999999E-3</v>
      </c>
      <c r="M147" s="52" t="str">
        <f t="shared" ca="1" si="42"/>
        <v/>
      </c>
      <c r="N147" s="135">
        <f>'Default Conversions'!N42</f>
        <v>9.6999999999999994E-4</v>
      </c>
      <c r="O147" s="52" t="str">
        <f t="shared" ca="1" si="43"/>
        <v/>
      </c>
      <c r="P147" s="46"/>
    </row>
    <row r="148" spans="1:16" ht="15.75" thickBot="1" x14ac:dyDescent="0.3">
      <c r="A148" s="54" t="s">
        <v>262</v>
      </c>
      <c r="B148" s="55" t="s">
        <v>264</v>
      </c>
      <c r="C148" s="56" t="str">
        <f ca="1">IFERROR('transfer 3'!V103,"")</f>
        <v/>
      </c>
      <c r="D148" s="135">
        <f>'Default Conversions'!D43</f>
        <v>0.217</v>
      </c>
      <c r="E148" s="52" t="str">
        <f t="shared" ca="1" si="38"/>
        <v/>
      </c>
      <c r="F148" s="135">
        <f>'Default Conversions'!F43</f>
        <v>19.5</v>
      </c>
      <c r="G148" s="52" t="str">
        <f t="shared" ca="1" si="39"/>
        <v/>
      </c>
      <c r="H148" s="135">
        <f>'Default Conversions'!H43</f>
        <v>9.7500000000000003E-2</v>
      </c>
      <c r="I148" s="52" t="str">
        <f t="shared" ca="1" si="40"/>
        <v/>
      </c>
      <c r="J148" s="135">
        <f>'Default Conversions'!J43</f>
        <v>0.154</v>
      </c>
      <c r="K148" s="52" t="str">
        <f t="shared" ca="1" si="41"/>
        <v/>
      </c>
      <c r="L148" s="135">
        <f>'Default Conversions'!L43</f>
        <v>5.7000000000000002E-2</v>
      </c>
      <c r="M148" s="52" t="str">
        <f t="shared" ca="1" si="42"/>
        <v/>
      </c>
      <c r="N148" s="135">
        <f>'Default Conversions'!N43</f>
        <v>1.41E-2</v>
      </c>
      <c r="O148" s="52" t="str">
        <f t="shared" ca="1" si="43"/>
        <v/>
      </c>
      <c r="P148" s="46"/>
    </row>
    <row r="149" spans="1:16" ht="15.75" thickBot="1" x14ac:dyDescent="0.3">
      <c r="A149" s="54" t="s">
        <v>263</v>
      </c>
      <c r="B149" s="55" t="s">
        <v>61</v>
      </c>
      <c r="C149" s="56" t="str">
        <f ca="1">IFERROR('transfer 3'!V104,"")</f>
        <v/>
      </c>
      <c r="D149" s="135">
        <f>'Default Conversions'!D44</f>
        <v>2.48E-5</v>
      </c>
      <c r="E149" s="52" t="str">
        <f t="shared" ca="1" si="38"/>
        <v/>
      </c>
      <c r="F149" s="135">
        <f>'Default Conversions'!F44</f>
        <v>2.3999999999999998E-3</v>
      </c>
      <c r="G149" s="52" t="str">
        <f t="shared" ca="1" si="39"/>
        <v/>
      </c>
      <c r="H149" s="135">
        <f>'Default Conversions'!H44</f>
        <v>1.8E-5</v>
      </c>
      <c r="I149" s="52" t="str">
        <f t="shared" ca="1" si="40"/>
        <v/>
      </c>
      <c r="J149" s="135">
        <f>'Default Conversions'!J44</f>
        <v>4.5199999999999999E-6</v>
      </c>
      <c r="K149" s="52" t="str">
        <f t="shared" ca="1" si="41"/>
        <v/>
      </c>
      <c r="L149" s="135">
        <f>'Default Conversions'!L44</f>
        <v>2.61E-6</v>
      </c>
      <c r="M149" s="52" t="str">
        <f t="shared" ca="1" si="42"/>
        <v/>
      </c>
      <c r="N149" s="135">
        <f>'Default Conversions'!N44</f>
        <v>3.0800000000000001E-7</v>
      </c>
      <c r="O149" s="52" t="str">
        <f t="shared" ca="1" si="43"/>
        <v/>
      </c>
      <c r="P149" s="46"/>
    </row>
    <row r="150" spans="1:16" ht="15.75" thickBot="1" x14ac:dyDescent="0.3">
      <c r="A150" s="54" t="s">
        <v>266</v>
      </c>
      <c r="B150" s="55" t="s">
        <v>61</v>
      </c>
      <c r="C150" s="56" t="str">
        <f ca="1">IFERROR('transfer 3'!V105,"")</f>
        <v/>
      </c>
      <c r="D150" s="135">
        <f>'Default Conversions'!D45</f>
        <v>2.48E-5</v>
      </c>
      <c r="E150" s="52" t="str">
        <f t="shared" ca="1" si="38"/>
        <v/>
      </c>
      <c r="F150" s="135">
        <f>'Default Conversions'!F45</f>
        <v>2.3999999999999998E-3</v>
      </c>
      <c r="G150" s="52" t="str">
        <f t="shared" ca="1" si="39"/>
        <v/>
      </c>
      <c r="H150" s="135">
        <f>'Default Conversions'!H45</f>
        <v>1.8E-5</v>
      </c>
      <c r="I150" s="52" t="str">
        <f t="shared" ca="1" si="40"/>
        <v/>
      </c>
      <c r="J150" s="135">
        <f>'Default Conversions'!J45</f>
        <v>4.5199999999999999E-6</v>
      </c>
      <c r="K150" s="52" t="str">
        <f t="shared" ca="1" si="41"/>
        <v/>
      </c>
      <c r="L150" s="135">
        <f>'Default Conversions'!L45</f>
        <v>2.61E-6</v>
      </c>
      <c r="M150" s="52" t="str">
        <f t="shared" ca="1" si="42"/>
        <v/>
      </c>
      <c r="N150" s="135">
        <f>'Default Conversions'!N45</f>
        <v>3.0800000000000001E-7</v>
      </c>
      <c r="O150" s="52" t="str">
        <f t="shared" ca="1" si="43"/>
        <v/>
      </c>
      <c r="P150" s="46"/>
    </row>
    <row r="151" spans="1:16" ht="15.75" thickBot="1" x14ac:dyDescent="0.3">
      <c r="A151" s="54" t="s">
        <v>34</v>
      </c>
      <c r="B151" s="55" t="s">
        <v>61</v>
      </c>
      <c r="C151" s="56" t="str">
        <f ca="1">IFERROR('transfer 3'!V106,"")</f>
        <v/>
      </c>
      <c r="D151" s="135">
        <f>'Default Conversions'!D46</f>
        <v>1.1599999999999999E-2</v>
      </c>
      <c r="E151" s="52" t="str">
        <f t="shared" ca="1" si="38"/>
        <v/>
      </c>
      <c r="F151" s="135">
        <f>'Default Conversions'!F46</f>
        <v>3.4</v>
      </c>
      <c r="G151" s="52" t="str">
        <f t="shared" ca="1" si="39"/>
        <v/>
      </c>
      <c r="H151" s="135">
        <f>'Default Conversions'!H46</f>
        <v>7.4999999999999997E-3</v>
      </c>
      <c r="I151" s="52" t="str">
        <f t="shared" ca="1" si="40"/>
        <v/>
      </c>
      <c r="J151" s="135">
        <f>'Default Conversions'!J46</f>
        <v>1.2E-2</v>
      </c>
      <c r="K151" s="52" t="str">
        <f t="shared" ca="1" si="41"/>
        <v/>
      </c>
      <c r="L151" s="135">
        <f>'Default Conversions'!L46</f>
        <v>4.4000000000000003E-3</v>
      </c>
      <c r="M151" s="52" t="str">
        <f t="shared" ca="1" si="42"/>
        <v/>
      </c>
      <c r="N151" s="135">
        <f>'Default Conversions'!N46</f>
        <v>1.44E-4</v>
      </c>
      <c r="O151" s="52" t="str">
        <f t="shared" ca="1" si="43"/>
        <v/>
      </c>
      <c r="P151" s="46"/>
    </row>
    <row r="152" spans="1:16" ht="15.75" thickBot="1" x14ac:dyDescent="0.3">
      <c r="A152" s="54" t="s">
        <v>35</v>
      </c>
      <c r="B152" s="55" t="s">
        <v>61</v>
      </c>
      <c r="C152" s="56" t="str">
        <f ca="1">IFERROR('transfer 3'!V107,"")</f>
        <v/>
      </c>
      <c r="D152" s="135">
        <f>'Default Conversions'!D47</f>
        <v>4.4000000000000003E-3</v>
      </c>
      <c r="E152" s="52" t="str">
        <f t="shared" ca="1" si="38"/>
        <v/>
      </c>
      <c r="F152" s="135">
        <f>'Default Conversions'!F47</f>
        <v>1.1000000000000001</v>
      </c>
      <c r="G152" s="52" t="str">
        <f t="shared" ca="1" si="39"/>
        <v/>
      </c>
      <c r="H152" s="135">
        <f>'Default Conversions'!H47</f>
        <v>1.4E-3</v>
      </c>
      <c r="I152" s="52" t="str">
        <f t="shared" ca="1" si="40"/>
        <v/>
      </c>
      <c r="J152" s="135">
        <f>'Default Conversions'!J47</f>
        <v>1.6999999999999999E-3</v>
      </c>
      <c r="K152" s="52" t="str">
        <f t="shared" ca="1" si="41"/>
        <v/>
      </c>
      <c r="L152" s="135">
        <f>'Default Conversions'!L47</f>
        <v>5.5999999999999995E-4</v>
      </c>
      <c r="M152" s="52" t="str">
        <f t="shared" ca="1" si="42"/>
        <v/>
      </c>
      <c r="N152" s="135">
        <f>'Default Conversions'!N47</f>
        <v>6.7000000000000002E-5</v>
      </c>
      <c r="O152" s="52" t="str">
        <f t="shared" ca="1" si="43"/>
        <v/>
      </c>
      <c r="P152" s="46"/>
    </row>
    <row r="153" spans="1:16" ht="15.75" thickBot="1" x14ac:dyDescent="0.3">
      <c r="A153" s="54" t="s">
        <v>36</v>
      </c>
      <c r="B153" s="55" t="s">
        <v>61</v>
      </c>
      <c r="C153" s="56" t="str">
        <f ca="1">IFERROR('transfer 3'!V108,"")</f>
        <v/>
      </c>
      <c r="D153" s="135">
        <f>'Default Conversions'!D48</f>
        <v>1.8850000000000002E-2</v>
      </c>
      <c r="E153" s="52" t="str">
        <f t="shared" ca="1" si="38"/>
        <v/>
      </c>
      <c r="F153" s="135">
        <f>'Default Conversions'!F48</f>
        <v>2.1149999999999998</v>
      </c>
      <c r="G153" s="52" t="str">
        <f t="shared" ca="1" si="39"/>
        <v/>
      </c>
      <c r="H153" s="135">
        <f>'Default Conversions'!H48</f>
        <v>4.0374999999999994E-3</v>
      </c>
      <c r="I153" s="52" t="str">
        <f t="shared" ca="1" si="40"/>
        <v/>
      </c>
      <c r="J153" s="135">
        <f>'Default Conversions'!J48</f>
        <v>5.1324999999999999E-3</v>
      </c>
      <c r="K153" s="52" t="str">
        <f t="shared" ca="1" si="41"/>
        <v/>
      </c>
      <c r="L153" s="135">
        <f>'Default Conversions'!L48</f>
        <v>1.44275E-3</v>
      </c>
      <c r="M153" s="52" t="str">
        <f t="shared" ca="1" si="42"/>
        <v/>
      </c>
      <c r="N153" s="135">
        <f>'Default Conversions'!N48</f>
        <v>1.6252500000000001E-4</v>
      </c>
      <c r="O153" s="52" t="str">
        <f t="shared" ca="1" si="43"/>
        <v/>
      </c>
      <c r="P153" s="46"/>
    </row>
    <row r="154" spans="1:16" ht="15.75" thickBot="1" x14ac:dyDescent="0.3">
      <c r="A154" s="54" t="s">
        <v>37</v>
      </c>
      <c r="B154" s="55" t="s">
        <v>61</v>
      </c>
      <c r="C154" s="56" t="str">
        <f ca="1">IFERROR('transfer 3'!V109,"")</f>
        <v/>
      </c>
      <c r="D154" s="135">
        <f>'Default Conversions'!D49</f>
        <v>2.8E-5</v>
      </c>
      <c r="E154" s="52" t="str">
        <f t="shared" ca="1" si="38"/>
        <v/>
      </c>
      <c r="F154" s="135">
        <f>'Default Conversions'!F49</f>
        <v>3.3500000000000001E-3</v>
      </c>
      <c r="G154" s="52" t="str">
        <f t="shared" ca="1" si="39"/>
        <v/>
      </c>
      <c r="H154" s="135">
        <f>'Default Conversions'!H49</f>
        <v>1.6500000000000001E-5</v>
      </c>
      <c r="I154" s="52" t="str">
        <f t="shared" ca="1" si="40"/>
        <v/>
      </c>
      <c r="J154" s="135">
        <f>'Default Conversions'!J49</f>
        <v>1.4999999999999999E-5</v>
      </c>
      <c r="K154" s="52" t="str">
        <f t="shared" ca="1" si="41"/>
        <v/>
      </c>
      <c r="L154" s="135">
        <f>'Default Conversions'!L49</f>
        <v>1.9999999999999999E-6</v>
      </c>
      <c r="M154" s="52" t="str">
        <f t="shared" ca="1" si="42"/>
        <v/>
      </c>
      <c r="N154" s="135">
        <f>'Default Conversions'!N49</f>
        <v>2.0499999999999999E-10</v>
      </c>
      <c r="O154" s="52" t="str">
        <f t="shared" ca="1" si="43"/>
        <v/>
      </c>
      <c r="P154" s="46"/>
    </row>
    <row r="155" spans="1:16" ht="16.5" thickBot="1" x14ac:dyDescent="0.3">
      <c r="A155" s="346" t="s">
        <v>141</v>
      </c>
      <c r="B155" s="347"/>
      <c r="C155" s="347"/>
      <c r="D155" s="347"/>
      <c r="E155" s="347"/>
      <c r="F155" s="347"/>
      <c r="G155" s="347"/>
      <c r="H155" s="347"/>
      <c r="I155" s="347"/>
      <c r="J155" s="347"/>
      <c r="K155" s="347"/>
      <c r="L155" s="347"/>
      <c r="M155" s="347"/>
      <c r="N155" s="347"/>
      <c r="O155" s="348"/>
      <c r="P155" s="46"/>
    </row>
    <row r="156" spans="1:16" x14ac:dyDescent="0.25">
      <c r="A156" s="287"/>
      <c r="B156" s="288"/>
      <c r="C156" s="289"/>
      <c r="D156" s="288"/>
      <c r="E156" s="288"/>
      <c r="F156" s="288"/>
      <c r="G156" s="288"/>
      <c r="H156" s="288"/>
      <c r="I156" s="288"/>
      <c r="J156" s="288"/>
      <c r="K156" s="288"/>
      <c r="L156" s="288"/>
      <c r="M156" s="288"/>
      <c r="N156" s="288"/>
      <c r="O156" s="290"/>
      <c r="P156" s="46"/>
    </row>
    <row r="157" spans="1:16" x14ac:dyDescent="0.25">
      <c r="A157" s="291"/>
      <c r="B157" s="181"/>
      <c r="C157" s="292"/>
      <c r="D157" s="181"/>
      <c r="E157" s="181"/>
      <c r="F157" s="181"/>
      <c r="G157" s="181"/>
      <c r="H157" s="181"/>
      <c r="I157" s="181"/>
      <c r="J157" s="181"/>
      <c r="K157" s="181"/>
      <c r="L157" s="181"/>
      <c r="M157" s="181"/>
      <c r="N157" s="181"/>
      <c r="O157" s="293"/>
      <c r="P157" s="46"/>
    </row>
    <row r="158" spans="1:16" x14ac:dyDescent="0.25">
      <c r="A158" s="291"/>
      <c r="B158" s="181"/>
      <c r="C158" s="292"/>
      <c r="D158" s="181"/>
      <c r="E158" s="181"/>
      <c r="F158" s="181"/>
      <c r="G158" s="181"/>
      <c r="H158" s="181"/>
      <c r="I158" s="181"/>
      <c r="J158" s="181"/>
      <c r="K158" s="181"/>
      <c r="L158" s="181"/>
      <c r="M158" s="181"/>
      <c r="N158" s="181"/>
      <c r="O158" s="293"/>
      <c r="P158" s="46"/>
    </row>
    <row r="159" spans="1:16" x14ac:dyDescent="0.25">
      <c r="A159" s="291"/>
      <c r="B159" s="181"/>
      <c r="C159" s="292"/>
      <c r="D159" s="181"/>
      <c r="E159" s="181"/>
      <c r="F159" s="181"/>
      <c r="G159" s="181"/>
      <c r="H159" s="181"/>
      <c r="I159" s="181"/>
      <c r="J159" s="181"/>
      <c r="K159" s="181"/>
      <c r="L159" s="181"/>
      <c r="M159" s="181"/>
      <c r="N159" s="181"/>
      <c r="O159" s="293"/>
      <c r="P159" s="46"/>
    </row>
    <row r="160" spans="1:16" x14ac:dyDescent="0.25">
      <c r="A160" s="291"/>
      <c r="B160" s="181"/>
      <c r="C160" s="292"/>
      <c r="D160" s="181"/>
      <c r="E160" s="181"/>
      <c r="F160" s="181"/>
      <c r="G160" s="181"/>
      <c r="H160" s="181"/>
      <c r="I160" s="181"/>
      <c r="J160" s="181"/>
      <c r="K160" s="181"/>
      <c r="L160" s="181"/>
      <c r="M160" s="181"/>
      <c r="N160" s="181"/>
      <c r="O160" s="293"/>
      <c r="P160" s="46"/>
    </row>
    <row r="161" spans="1:16" x14ac:dyDescent="0.25">
      <c r="A161" s="291"/>
      <c r="B161" s="181"/>
      <c r="C161" s="292"/>
      <c r="D161" s="181"/>
      <c r="E161" s="181"/>
      <c r="F161" s="181"/>
      <c r="G161" s="181"/>
      <c r="H161" s="181"/>
      <c r="I161" s="181"/>
      <c r="J161" s="181"/>
      <c r="K161" s="181"/>
      <c r="L161" s="181"/>
      <c r="M161" s="181"/>
      <c r="N161" s="181"/>
      <c r="O161" s="293"/>
      <c r="P161" s="46"/>
    </row>
    <row r="162" spans="1:16" x14ac:dyDescent="0.25">
      <c r="A162" s="291"/>
      <c r="B162" s="181"/>
      <c r="C162" s="292"/>
      <c r="D162" s="181"/>
      <c r="E162" s="181"/>
      <c r="F162" s="181"/>
      <c r="G162" s="181"/>
      <c r="H162" s="181"/>
      <c r="I162" s="181"/>
      <c r="J162" s="181"/>
      <c r="K162" s="181"/>
      <c r="L162" s="181"/>
      <c r="M162" s="181"/>
      <c r="N162" s="181"/>
      <c r="O162" s="293"/>
      <c r="P162" s="46"/>
    </row>
    <row r="163" spans="1:16" x14ac:dyDescent="0.25">
      <c r="A163" s="291"/>
      <c r="B163" s="181"/>
      <c r="C163" s="292"/>
      <c r="D163" s="181"/>
      <c r="E163" s="181"/>
      <c r="F163" s="181"/>
      <c r="G163" s="181"/>
      <c r="H163" s="181"/>
      <c r="I163" s="181"/>
      <c r="J163" s="181"/>
      <c r="K163" s="181"/>
      <c r="L163" s="181"/>
      <c r="M163" s="181"/>
      <c r="N163" s="181"/>
      <c r="O163" s="293"/>
      <c r="P163" s="46"/>
    </row>
    <row r="164" spans="1:16" x14ac:dyDescent="0.25">
      <c r="A164" s="291"/>
      <c r="B164" s="181"/>
      <c r="C164" s="292"/>
      <c r="D164" s="181"/>
      <c r="E164" s="181"/>
      <c r="F164" s="181"/>
      <c r="G164" s="181"/>
      <c r="H164" s="181"/>
      <c r="I164" s="181"/>
      <c r="J164" s="181"/>
      <c r="K164" s="181"/>
      <c r="L164" s="181"/>
      <c r="M164" s="181"/>
      <c r="N164" s="181"/>
      <c r="O164" s="293"/>
      <c r="P164" s="46"/>
    </row>
    <row r="165" spans="1:16" ht="15.75" thickBot="1" x14ac:dyDescent="0.3">
      <c r="A165" s="294"/>
      <c r="B165" s="295"/>
      <c r="C165" s="296"/>
      <c r="D165" s="295"/>
      <c r="E165" s="295"/>
      <c r="F165" s="295"/>
      <c r="G165" s="295"/>
      <c r="H165" s="295"/>
      <c r="I165" s="295"/>
      <c r="J165" s="295"/>
      <c r="K165" s="295"/>
      <c r="L165" s="295"/>
      <c r="M165" s="295"/>
      <c r="N165" s="295"/>
      <c r="O165" s="297"/>
      <c r="P165" s="46"/>
    </row>
    <row r="166" spans="1:16" ht="15.75" x14ac:dyDescent="0.25">
      <c r="A166" s="230" t="str">
        <f>General!$A$4</f>
        <v>Spreadsheets for Environmental Footprint Analysis (SEFA) Version 3.0, November 2019</v>
      </c>
      <c r="B166" s="213"/>
      <c r="C166" s="213"/>
      <c r="D166" s="213"/>
      <c r="E166" s="213"/>
      <c r="F166" s="213"/>
      <c r="G166" s="213"/>
      <c r="H166" s="213"/>
      <c r="I166" s="213"/>
      <c r="J166" s="213"/>
      <c r="K166" s="213"/>
      <c r="L166" s="213"/>
      <c r="M166" s="213"/>
      <c r="N166" s="2"/>
      <c r="O166" s="47" t="e">
        <f ca="1">General!$A$3</f>
        <v>#REF!</v>
      </c>
      <c r="P166" s="46"/>
    </row>
    <row r="167" spans="1:16" x14ac:dyDescent="0.25">
      <c r="A167" s="213"/>
      <c r="B167" s="213"/>
      <c r="C167" s="213"/>
      <c r="D167" s="213"/>
      <c r="E167" s="213"/>
      <c r="F167" s="213"/>
      <c r="G167" s="213"/>
      <c r="H167" s="213"/>
      <c r="I167" s="213"/>
      <c r="J167" s="213"/>
      <c r="K167" s="213"/>
      <c r="L167" s="213"/>
      <c r="M167" s="213"/>
      <c r="N167" s="2"/>
      <c r="O167" s="47" t="e">
        <f ca="1">General!$A$6</f>
        <v>#REF!</v>
      </c>
      <c r="P167" s="46"/>
    </row>
    <row r="168" spans="1:16" x14ac:dyDescent="0.25">
      <c r="A168" s="213"/>
      <c r="B168" s="213"/>
      <c r="C168" s="213"/>
      <c r="D168" s="213"/>
      <c r="E168" s="213"/>
      <c r="F168" s="213"/>
      <c r="G168" s="213"/>
      <c r="H168" s="213"/>
      <c r="I168" s="213"/>
      <c r="J168" s="213"/>
      <c r="K168" s="213"/>
      <c r="L168" s="213"/>
      <c r="M168" s="213"/>
      <c r="N168" s="2"/>
      <c r="O168" s="47" t="e">
        <f ca="1">General!$C$19</f>
        <v>#REF!</v>
      </c>
      <c r="P168" s="46"/>
    </row>
    <row r="169" spans="1:16" ht="18.75" x14ac:dyDescent="0.3">
      <c r="A169" s="354" t="e">
        <f ca="1">CONCATENATE(O3," - Off-Site Footprint (Scope 3b)")</f>
        <v>#REF!</v>
      </c>
      <c r="B169" s="354"/>
      <c r="C169" s="354"/>
      <c r="D169" s="354"/>
      <c r="E169" s="354"/>
      <c r="F169" s="354"/>
      <c r="G169" s="354"/>
      <c r="H169" s="354"/>
      <c r="I169" s="354"/>
      <c r="J169" s="354"/>
      <c r="K169" s="354"/>
      <c r="L169" s="354"/>
      <c r="M169" s="354"/>
      <c r="N169" s="354"/>
      <c r="O169" s="354"/>
      <c r="P169" s="46"/>
    </row>
    <row r="170" spans="1:16" ht="15.75" thickBot="1" x14ac:dyDescent="0.3">
      <c r="A170" s="46"/>
      <c r="B170" s="46"/>
      <c r="C170" s="46"/>
      <c r="D170" s="46"/>
      <c r="E170" s="46"/>
      <c r="F170" s="46"/>
      <c r="G170" s="46"/>
      <c r="H170" s="46"/>
      <c r="I170" s="46"/>
      <c r="J170" s="46"/>
      <c r="K170" s="46"/>
      <c r="L170" s="46"/>
      <c r="M170" s="46"/>
      <c r="N170" s="46"/>
      <c r="O170" s="46"/>
      <c r="P170" s="46"/>
    </row>
    <row r="171" spans="1:16" ht="15.75" thickBot="1" x14ac:dyDescent="0.3">
      <c r="A171" s="349" t="s">
        <v>19</v>
      </c>
      <c r="B171" s="349" t="s">
        <v>0</v>
      </c>
      <c r="C171" s="349" t="s">
        <v>5</v>
      </c>
      <c r="D171" s="349" t="s">
        <v>6</v>
      </c>
      <c r="E171" s="349"/>
      <c r="F171" s="349" t="s">
        <v>7</v>
      </c>
      <c r="G171" s="349"/>
      <c r="H171" s="349" t="s">
        <v>8</v>
      </c>
      <c r="I171" s="349"/>
      <c r="J171" s="349" t="s">
        <v>9</v>
      </c>
      <c r="K171" s="349"/>
      <c r="L171" s="349" t="s">
        <v>10</v>
      </c>
      <c r="M171" s="349"/>
      <c r="N171" s="349" t="s">
        <v>11</v>
      </c>
      <c r="O171" s="349"/>
      <c r="P171" s="46"/>
    </row>
    <row r="172" spans="1:16" ht="15.75" thickBot="1" x14ac:dyDescent="0.3">
      <c r="A172" s="349"/>
      <c r="B172" s="349"/>
      <c r="C172" s="349"/>
      <c r="D172" s="143" t="s">
        <v>12</v>
      </c>
      <c r="E172" s="349" t="s">
        <v>13</v>
      </c>
      <c r="F172" s="143" t="s">
        <v>12</v>
      </c>
      <c r="G172" s="349" t="s">
        <v>119</v>
      </c>
      <c r="H172" s="143" t="s">
        <v>12</v>
      </c>
      <c r="I172" s="349" t="s">
        <v>14</v>
      </c>
      <c r="J172" s="143" t="s">
        <v>12</v>
      </c>
      <c r="K172" s="349" t="s">
        <v>14</v>
      </c>
      <c r="L172" s="143" t="s">
        <v>12</v>
      </c>
      <c r="M172" s="349" t="s">
        <v>14</v>
      </c>
      <c r="N172" s="143" t="s">
        <v>12</v>
      </c>
      <c r="O172" s="349" t="s">
        <v>14</v>
      </c>
      <c r="P172" s="46"/>
    </row>
    <row r="173" spans="1:16" ht="15.75" thickBot="1" x14ac:dyDescent="0.3">
      <c r="A173" s="349"/>
      <c r="B173" s="349"/>
      <c r="C173" s="349"/>
      <c r="D173" s="143" t="s">
        <v>15</v>
      </c>
      <c r="E173" s="349"/>
      <c r="F173" s="143" t="s">
        <v>15</v>
      </c>
      <c r="G173" s="349"/>
      <c r="H173" s="143" t="s">
        <v>15</v>
      </c>
      <c r="I173" s="349"/>
      <c r="J173" s="143" t="s">
        <v>15</v>
      </c>
      <c r="K173" s="349"/>
      <c r="L173" s="143" t="s">
        <v>15</v>
      </c>
      <c r="M173" s="349"/>
      <c r="N173" s="143" t="s">
        <v>15</v>
      </c>
      <c r="O173" s="349"/>
      <c r="P173" s="46"/>
    </row>
    <row r="174" spans="1:16" ht="15.75" thickBot="1" x14ac:dyDescent="0.3">
      <c r="A174" s="54"/>
      <c r="B174" s="135"/>
      <c r="C174" s="135"/>
      <c r="D174" s="135"/>
      <c r="E174" s="135"/>
      <c r="F174" s="135"/>
      <c r="G174" s="135"/>
      <c r="H174" s="135"/>
      <c r="I174" s="135"/>
      <c r="J174" s="135"/>
      <c r="K174" s="135"/>
      <c r="L174" s="135"/>
      <c r="M174" s="135"/>
      <c r="N174" s="135"/>
      <c r="O174" s="135"/>
      <c r="P174" s="46"/>
    </row>
    <row r="175" spans="1:16" ht="15.75" thickBot="1" x14ac:dyDescent="0.3">
      <c r="A175" s="53" t="s">
        <v>38</v>
      </c>
      <c r="B175" s="135"/>
      <c r="C175" s="144"/>
      <c r="D175" s="135"/>
      <c r="E175" s="144"/>
      <c r="F175" s="145"/>
      <c r="G175" s="144"/>
      <c r="H175" s="135"/>
      <c r="I175" s="144"/>
      <c r="J175" s="135"/>
      <c r="K175" s="144"/>
      <c r="L175" s="135"/>
      <c r="M175" s="144"/>
      <c r="N175" s="135"/>
      <c r="O175" s="144"/>
      <c r="P175" s="46"/>
    </row>
    <row r="176" spans="1:16" ht="15.75" thickBot="1" x14ac:dyDescent="0.3">
      <c r="A176" s="54" t="s">
        <v>39</v>
      </c>
      <c r="B176" s="55" t="s">
        <v>28</v>
      </c>
      <c r="C176" s="56" t="str">
        <f ca="1">IFERROR('transfer 3'!V112,"")</f>
        <v/>
      </c>
      <c r="D176" s="135">
        <f>'Default Conversions'!D52</f>
        <v>2.5000000000000001E-3</v>
      </c>
      <c r="E176" s="52" t="str">
        <f ca="1">IFERROR(D176*$C176,"")</f>
        <v/>
      </c>
      <c r="F176" s="135">
        <f>'Default Conversions'!F52</f>
        <v>3.1E-2</v>
      </c>
      <c r="G176" s="52" t="str">
        <f ca="1">IFERROR(F176*$C176,"")</f>
        <v/>
      </c>
      <c r="H176" s="135">
        <f>'Default Conversions'!H52</f>
        <v>6.2000000000000003E-5</v>
      </c>
      <c r="I176" s="52" t="str">
        <f ca="1">IFERROR(H176*$C176,"")</f>
        <v/>
      </c>
      <c r="J176" s="135">
        <f>'Default Conversions'!J52</f>
        <v>3.3000000000000003E-5</v>
      </c>
      <c r="K176" s="52" t="str">
        <f ca="1">IFERROR(J176*$C176,"")</f>
        <v/>
      </c>
      <c r="L176" s="135">
        <f>'Default Conversions'!L52</f>
        <v>1.9999999999999999E-6</v>
      </c>
      <c r="M176" s="52" t="str">
        <f ca="1">IFERROR(L176*$C176,"")</f>
        <v/>
      </c>
      <c r="N176" s="135" t="str">
        <f>'Default Conversions'!N52</f>
        <v>NP</v>
      </c>
      <c r="O176" s="52" t="str">
        <f t="shared" ref="O176:O184" ca="1" si="44">IFERROR(N176*$C176,"")</f>
        <v/>
      </c>
      <c r="P176" s="46"/>
    </row>
    <row r="177" spans="1:16" ht="15.75" thickBot="1" x14ac:dyDescent="0.3">
      <c r="A177" s="54" t="s">
        <v>40</v>
      </c>
      <c r="B177" s="55" t="s">
        <v>28</v>
      </c>
      <c r="C177" s="56" t="str">
        <f ca="1">IFERROR('transfer 3'!V113,"")</f>
        <v/>
      </c>
      <c r="D177" s="135">
        <f>'Default Conversions'!D53</f>
        <v>7.7000000000000002E-3</v>
      </c>
      <c r="E177" s="52" t="str">
        <f t="shared" ref="E177:E186" ca="1" si="45">IFERROR(D177*$C177,"")</f>
        <v/>
      </c>
      <c r="F177" s="135">
        <f>'Default Conversions'!F53</f>
        <v>3.44</v>
      </c>
      <c r="G177" s="52" t="str">
        <f t="shared" ref="G177:G185" ca="1" si="46">IFERROR(F177*$C177,"")</f>
        <v/>
      </c>
      <c r="H177" s="135">
        <f>'Default Conversions'!H53</f>
        <v>6.6E-3</v>
      </c>
      <c r="I177" s="52" t="str">
        <f t="shared" ref="I177:I185" ca="1" si="47">IFERROR(H177*$C177,"")</f>
        <v/>
      </c>
      <c r="J177" s="135">
        <f>'Default Conversions'!J53</f>
        <v>1.9E-3</v>
      </c>
      <c r="K177" s="52" t="str">
        <f t="shared" ref="K177:K186" ca="1" si="48">IFERROR(J177*$C177,"")</f>
        <v/>
      </c>
      <c r="L177" s="135">
        <f>'Default Conversions'!L53</f>
        <v>3.3000000000000003E-5</v>
      </c>
      <c r="M177" s="52" t="str">
        <f t="shared" ref="M177:M185" ca="1" si="49">IFERROR(L177*$C177,"")</f>
        <v/>
      </c>
      <c r="N177" s="135" t="str">
        <f>'Default Conversions'!N53</f>
        <v>NP</v>
      </c>
      <c r="O177" s="52" t="str">
        <f t="shared" ca="1" si="44"/>
        <v/>
      </c>
      <c r="P177" s="46"/>
    </row>
    <row r="178" spans="1:16" ht="15.75" thickBot="1" x14ac:dyDescent="0.3">
      <c r="A178" s="54" t="s">
        <v>253</v>
      </c>
      <c r="B178" s="55" t="s">
        <v>28</v>
      </c>
      <c r="C178" s="56" t="str">
        <f ca="1">IFERROR('transfer 3'!V114,"")</f>
        <v/>
      </c>
      <c r="D178" s="135">
        <f>'Default Conversions'!D54</f>
        <v>3.56E-2</v>
      </c>
      <c r="E178" s="52" t="str">
        <f t="shared" ca="1" si="45"/>
        <v/>
      </c>
      <c r="F178" s="135">
        <f>'Default Conversions'!F54</f>
        <v>4.82</v>
      </c>
      <c r="G178" s="52" t="str">
        <f t="shared" ca="1" si="46"/>
        <v/>
      </c>
      <c r="H178" s="135">
        <f>'Default Conversions'!H54</f>
        <v>7.9299999999999995E-2</v>
      </c>
      <c r="I178" s="52" t="str">
        <f t="shared" ca="1" si="47"/>
        <v/>
      </c>
      <c r="J178" s="135">
        <f>'Default Conversions'!J54</f>
        <v>0.128</v>
      </c>
      <c r="K178" s="52" t="str">
        <f t="shared" ca="1" si="48"/>
        <v/>
      </c>
      <c r="L178" s="135">
        <f>'Default Conversions'!L54</f>
        <v>9.8700000000000003E-4</v>
      </c>
      <c r="M178" s="52" t="str">
        <f t="shared" ca="1" si="49"/>
        <v/>
      </c>
      <c r="N178" s="135">
        <f>'Default Conversions'!N54</f>
        <v>6.5700000000000003E-4</v>
      </c>
      <c r="O178" s="52" t="str">
        <f t="shared" ca="1" si="44"/>
        <v/>
      </c>
      <c r="P178" s="46"/>
    </row>
    <row r="179" spans="1:16" ht="15.75" thickBot="1" x14ac:dyDescent="0.3">
      <c r="A179" s="54" t="s">
        <v>254</v>
      </c>
      <c r="B179" s="55" t="s">
        <v>28</v>
      </c>
      <c r="C179" s="56" t="str">
        <f ca="1">IFERROR('transfer 3'!V115,"")</f>
        <v/>
      </c>
      <c r="D179" s="135">
        <f>'Default Conversions'!D55</f>
        <v>8.7299999999999999E-3</v>
      </c>
      <c r="E179" s="52" t="str">
        <f t="shared" ca="1" si="45"/>
        <v/>
      </c>
      <c r="F179" s="135">
        <f>'Default Conversions'!F55</f>
        <v>1.7</v>
      </c>
      <c r="G179" s="52" t="str">
        <f t="shared" ca="1" si="46"/>
        <v/>
      </c>
      <c r="H179" s="135">
        <f>'Default Conversions'!H55</f>
        <v>7.3299999999999997E-3</v>
      </c>
      <c r="I179" s="52" t="str">
        <f t="shared" ca="1" si="47"/>
        <v/>
      </c>
      <c r="J179" s="135">
        <f>'Default Conversions'!J55</f>
        <v>1.29E-2</v>
      </c>
      <c r="K179" s="52" t="str">
        <f t="shared" ca="1" si="48"/>
        <v/>
      </c>
      <c r="L179" s="135">
        <f>'Default Conversions'!L55</f>
        <v>8.8599999999999996E-4</v>
      </c>
      <c r="M179" s="52" t="str">
        <f t="shared" ca="1" si="49"/>
        <v/>
      </c>
      <c r="N179" s="135">
        <f>'Default Conversions'!N55</f>
        <v>6.7100000000000005E-4</v>
      </c>
      <c r="O179" s="52" t="str">
        <f t="shared" ca="1" si="44"/>
        <v/>
      </c>
      <c r="P179" s="46"/>
    </row>
    <row r="180" spans="1:16" ht="15.75" thickBot="1" x14ac:dyDescent="0.3">
      <c r="A180" s="54" t="s">
        <v>257</v>
      </c>
      <c r="B180" s="55" t="s">
        <v>28</v>
      </c>
      <c r="C180" s="56" t="str">
        <f ca="1">IFERROR('transfer 3'!V116,"")</f>
        <v/>
      </c>
      <c r="D180" s="135">
        <f>'Default Conversions'!D56</f>
        <v>9.7900000000000001E-3</v>
      </c>
      <c r="E180" s="52" t="str">
        <f t="shared" ca="1" si="45"/>
        <v/>
      </c>
      <c r="F180" s="135">
        <f>'Default Conversions'!F56</f>
        <v>1.19</v>
      </c>
      <c r="G180" s="52" t="str">
        <f t="shared" ca="1" si="46"/>
        <v/>
      </c>
      <c r="H180" s="135">
        <f>'Default Conversions'!H56</f>
        <v>1.42E-3</v>
      </c>
      <c r="I180" s="52" t="str">
        <f t="shared" ca="1" si="47"/>
        <v/>
      </c>
      <c r="J180" s="135">
        <f>'Default Conversions'!J56</f>
        <v>2.3999999999999998E-3</v>
      </c>
      <c r="K180" s="52" t="str">
        <f t="shared" ca="1" si="48"/>
        <v/>
      </c>
      <c r="L180" s="135">
        <f>'Default Conversions'!L56</f>
        <v>3.0800000000000001E-4</v>
      </c>
      <c r="M180" s="52" t="str">
        <f t="shared" ca="1" si="49"/>
        <v/>
      </c>
      <c r="N180" s="135">
        <f>'Default Conversions'!N56</f>
        <v>6.2899999999999997E-5</v>
      </c>
      <c r="O180" s="52" t="str">
        <f t="shared" ca="1" si="44"/>
        <v/>
      </c>
      <c r="P180" s="46"/>
    </row>
    <row r="181" spans="1:16" ht="15.75" thickBot="1" x14ac:dyDescent="0.3">
      <c r="A181" s="54" t="s">
        <v>258</v>
      </c>
      <c r="B181" s="55" t="s">
        <v>28</v>
      </c>
      <c r="C181" s="56" t="str">
        <f ca="1">IFERROR('transfer 3'!V117,"")</f>
        <v/>
      </c>
      <c r="D181" s="135">
        <f>'Default Conversions'!D57</f>
        <v>1.47E-3</v>
      </c>
      <c r="E181" s="52" t="str">
        <f t="shared" ca="1" si="45"/>
        <v/>
      </c>
      <c r="F181" s="135">
        <f>'Default Conversions'!F57</f>
        <v>0.16700000000000001</v>
      </c>
      <c r="G181" s="52" t="str">
        <f t="shared" ca="1" si="46"/>
        <v/>
      </c>
      <c r="H181" s="135">
        <f>'Default Conversions'!H57</f>
        <v>3.1599999999999998E-4</v>
      </c>
      <c r="I181" s="52" t="str">
        <f t="shared" ca="1" si="47"/>
        <v/>
      </c>
      <c r="J181" s="135">
        <f>'Default Conversions'!J57</f>
        <v>5.8900000000000001E-4</v>
      </c>
      <c r="K181" s="52" t="str">
        <f t="shared" ca="1" si="48"/>
        <v/>
      </c>
      <c r="L181" s="135">
        <f>'Default Conversions'!L57</f>
        <v>1.03E-4</v>
      </c>
      <c r="M181" s="52" t="str">
        <f t="shared" ca="1" si="49"/>
        <v/>
      </c>
      <c r="N181" s="135">
        <f>'Default Conversions'!N57</f>
        <v>2.3E-5</v>
      </c>
      <c r="O181" s="52" t="str">
        <f t="shared" ca="1" si="44"/>
        <v/>
      </c>
      <c r="P181" s="46"/>
    </row>
    <row r="182" spans="1:16" ht="15.75" thickBot="1" x14ac:dyDescent="0.3">
      <c r="A182" s="54" t="s">
        <v>259</v>
      </c>
      <c r="B182" s="55" t="s">
        <v>28</v>
      </c>
      <c r="C182" s="56" t="str">
        <f ca="1">IFERROR('transfer 3'!V118,"")</f>
        <v/>
      </c>
      <c r="D182" s="135">
        <f>'Default Conversions'!D58</f>
        <v>2.0600000000000002E-3</v>
      </c>
      <c r="E182" s="52" t="str">
        <f t="shared" ca="1" si="45"/>
        <v/>
      </c>
      <c r="F182" s="135">
        <f>'Default Conversions'!F58</f>
        <v>0.76200000000000001</v>
      </c>
      <c r="G182" s="52" t="str">
        <f t="shared" ca="1" si="46"/>
        <v/>
      </c>
      <c r="H182" s="135">
        <f>'Default Conversions'!H58</f>
        <v>5.13E-4</v>
      </c>
      <c r="I182" s="52" t="str">
        <f t="shared" ca="1" si="47"/>
        <v/>
      </c>
      <c r="J182" s="135">
        <f>'Default Conversions'!J58</f>
        <v>3.5799999999999997E-4</v>
      </c>
      <c r="K182" s="52" t="str">
        <f t="shared" ca="1" si="48"/>
        <v/>
      </c>
      <c r="L182" s="135">
        <f>'Default Conversions'!L58</f>
        <v>1.2999999999999999E-4</v>
      </c>
      <c r="M182" s="52" t="str">
        <f t="shared" ca="1" si="49"/>
        <v/>
      </c>
      <c r="N182" s="135">
        <f>'Default Conversions'!N58</f>
        <v>6.5699999999999998E-6</v>
      </c>
      <c r="O182" s="52" t="str">
        <f t="shared" ca="1" si="44"/>
        <v/>
      </c>
      <c r="P182" s="46"/>
    </row>
    <row r="183" spans="1:16" ht="15.75" thickBot="1" x14ac:dyDescent="0.3">
      <c r="A183" s="54" t="s">
        <v>41</v>
      </c>
      <c r="B183" s="55" t="s">
        <v>28</v>
      </c>
      <c r="C183" s="56" t="str">
        <f ca="1">IFERROR('transfer 3'!V119,"")</f>
        <v/>
      </c>
      <c r="D183" s="135">
        <f>'Default Conversions'!D59</f>
        <v>4.4000000000000003E-3</v>
      </c>
      <c r="E183" s="52" t="str">
        <f t="shared" ca="1" si="45"/>
        <v/>
      </c>
      <c r="F183" s="135">
        <f>'Default Conversions'!F59</f>
        <v>0.48</v>
      </c>
      <c r="G183" s="52" t="str">
        <f t="shared" ca="1" si="46"/>
        <v/>
      </c>
      <c r="H183" s="135">
        <f>'Default Conversions'!H59</f>
        <v>1.1000000000000001E-3</v>
      </c>
      <c r="I183" s="52" t="str">
        <f t="shared" ca="1" si="47"/>
        <v/>
      </c>
      <c r="J183" s="135">
        <f>'Default Conversions'!J59</f>
        <v>2.4000000000000001E-4</v>
      </c>
      <c r="K183" s="52" t="str">
        <f t="shared" ca="1" si="48"/>
        <v/>
      </c>
      <c r="L183" s="135">
        <f>'Default Conversions'!L59</f>
        <v>4.0999999999999997E-6</v>
      </c>
      <c r="M183" s="52" t="str">
        <f t="shared" ca="1" si="49"/>
        <v/>
      </c>
      <c r="N183" s="135" t="str">
        <f>'Default Conversions'!N59</f>
        <v>NP</v>
      </c>
      <c r="O183" s="52" t="str">
        <f t="shared" ca="1" si="44"/>
        <v/>
      </c>
      <c r="P183" s="46"/>
    </row>
    <row r="184" spans="1:16" ht="15.75" thickBot="1" x14ac:dyDescent="0.3">
      <c r="A184" s="54" t="s">
        <v>260</v>
      </c>
      <c r="B184" s="55" t="s">
        <v>28</v>
      </c>
      <c r="C184" s="56" t="str">
        <f ca="1">IFERROR('transfer 3'!V120,"")</f>
        <v/>
      </c>
      <c r="D184" s="135">
        <f>'Default Conversions'!D60</f>
        <v>6.7000000000000002E-3</v>
      </c>
      <c r="E184" s="52" t="str">
        <f t="shared" ca="1" si="45"/>
        <v/>
      </c>
      <c r="F184" s="135">
        <f>'Default Conversions'!F60</f>
        <v>0.88200000000000001</v>
      </c>
      <c r="G184" s="52" t="str">
        <f t="shared" ca="1" si="46"/>
        <v/>
      </c>
      <c r="H184" s="135">
        <f>'Default Conversions'!H60</f>
        <v>2.82E-3</v>
      </c>
      <c r="I184" s="52" t="str">
        <f t="shared" ca="1" si="47"/>
        <v/>
      </c>
      <c r="J184" s="135">
        <f>'Default Conversions'!J60</f>
        <v>2.9399999999999999E-2</v>
      </c>
      <c r="K184" s="52" t="str">
        <f t="shared" ca="1" si="48"/>
        <v/>
      </c>
      <c r="L184" s="135">
        <f>'Default Conversions'!L60</f>
        <v>1.7099999999999999E-3</v>
      </c>
      <c r="M184" s="52" t="str">
        <f t="shared" ca="1" si="49"/>
        <v/>
      </c>
      <c r="N184" s="135">
        <f>'Default Conversions'!N60</f>
        <v>1.63E-4</v>
      </c>
      <c r="O184" s="52" t="str">
        <f t="shared" ca="1" si="44"/>
        <v/>
      </c>
      <c r="P184" s="46"/>
    </row>
    <row r="185" spans="1:16" ht="15.75" thickBot="1" x14ac:dyDescent="0.3">
      <c r="A185" s="54" t="s">
        <v>261</v>
      </c>
      <c r="B185" s="55" t="s">
        <v>28</v>
      </c>
      <c r="C185" s="56" t="str">
        <f ca="1">IFERROR('transfer 3'!V121,"")</f>
        <v/>
      </c>
      <c r="D185" s="135">
        <f>'Default Conversions'!D61</f>
        <v>9.8099999999999993E-3</v>
      </c>
      <c r="E185" s="52" t="str">
        <f t="shared" ca="1" si="45"/>
        <v/>
      </c>
      <c r="F185" s="135">
        <f>'Default Conversions'!F61</f>
        <v>1.1599999999999999</v>
      </c>
      <c r="G185" s="52" t="str">
        <f t="shared" ca="1" si="46"/>
        <v/>
      </c>
      <c r="H185" s="135">
        <f>'Default Conversions'!H61</f>
        <v>2.3400000000000001E-3</v>
      </c>
      <c r="I185" s="52" t="str">
        <f t="shared" ca="1" si="47"/>
        <v/>
      </c>
      <c r="J185" s="135">
        <f>'Default Conversions'!J61</f>
        <v>3.2000000000000002E-3</v>
      </c>
      <c r="K185" s="52" t="str">
        <f t="shared" ca="1" si="48"/>
        <v/>
      </c>
      <c r="L185" s="135">
        <f>'Default Conversions'!L61</f>
        <v>4.2200000000000001E-4</v>
      </c>
      <c r="M185" s="52" t="str">
        <f t="shared" ca="1" si="49"/>
        <v/>
      </c>
      <c r="N185" s="135">
        <f>'Default Conversions'!N61</f>
        <v>1.22E-4</v>
      </c>
      <c r="O185" s="52" t="str">
        <f ca="1">IFERROR(N185*$C185,"")</f>
        <v/>
      </c>
      <c r="P185" s="46"/>
    </row>
    <row r="186" spans="1:16" ht="15.75" thickBot="1" x14ac:dyDescent="0.3">
      <c r="A186" s="54" t="s">
        <v>267</v>
      </c>
      <c r="B186" s="55" t="s">
        <v>28</v>
      </c>
      <c r="C186" s="56" t="str">
        <f ca="1">IFERROR('transfer 3'!V122,"")</f>
        <v/>
      </c>
      <c r="D186" s="135">
        <f>'Default Conversions'!D62</f>
        <v>9.7699999999999992E-3</v>
      </c>
      <c r="E186" s="52" t="str">
        <f t="shared" ca="1" si="45"/>
        <v/>
      </c>
      <c r="F186" s="135">
        <f>'Default Conversions'!F62</f>
        <v>1.0900000000000001</v>
      </c>
      <c r="G186" s="52" t="str">
        <f ca="1">IFERROR(F186*$C186,"")</f>
        <v/>
      </c>
      <c r="H186" s="135">
        <f>'Default Conversions'!H62</f>
        <v>1.9400000000000001E-3</v>
      </c>
      <c r="I186" s="52" t="str">
        <f ca="1">IFERROR(H186*$C186,"")</f>
        <v/>
      </c>
      <c r="J186" s="135">
        <f>'Default Conversions'!J62</f>
        <v>3.5200000000000001E-3</v>
      </c>
      <c r="K186" s="52" t="str">
        <f t="shared" ca="1" si="48"/>
        <v/>
      </c>
      <c r="L186" s="135">
        <f>'Default Conversions'!L62</f>
        <v>4.0299999999999998E-4</v>
      </c>
      <c r="M186" s="52" t="str">
        <f ca="1">IFERROR(L186*$C186,"")</f>
        <v/>
      </c>
      <c r="N186" s="135">
        <f>'Default Conversions'!N62</f>
        <v>1.2899999999999999E-4</v>
      </c>
      <c r="O186" s="52" t="str">
        <f ca="1">IFERROR(N186*$C186,"")</f>
        <v/>
      </c>
      <c r="P186" s="46"/>
    </row>
    <row r="187" spans="1:16" ht="15.75" thickBot="1" x14ac:dyDescent="0.3">
      <c r="A187" s="54" t="s">
        <v>268</v>
      </c>
      <c r="B187" s="55" t="s">
        <v>28</v>
      </c>
      <c r="C187" s="56" t="str">
        <f ca="1">IFERROR('transfer 3'!V123,"")</f>
        <v/>
      </c>
      <c r="D187" s="135">
        <f>'Default Conversions'!D63</f>
        <v>1.4999999999999999E-2</v>
      </c>
      <c r="E187" s="52" t="str">
        <f ca="1">IFERROR(D187*$C187,"")</f>
        <v/>
      </c>
      <c r="F187" s="135">
        <f>'Default Conversions'!F63</f>
        <v>1.67</v>
      </c>
      <c r="G187" s="52" t="str">
        <f ca="1">IFERROR(F187*$C187,"")</f>
        <v/>
      </c>
      <c r="H187" s="135">
        <f>'Default Conversions'!H63</f>
        <v>3.0000000000000001E-3</v>
      </c>
      <c r="I187" s="52" t="str">
        <f ca="1">IFERROR(H187*$C187,"")</f>
        <v/>
      </c>
      <c r="J187" s="135">
        <f>'Default Conversions'!J63</f>
        <v>6.4999999999999997E-3</v>
      </c>
      <c r="K187" s="52" t="str">
        <f ca="1">IFERROR(J187*$C187,"")</f>
        <v/>
      </c>
      <c r="L187" s="135">
        <f>'Default Conversions'!L63</f>
        <v>6.0999999999999997E-4</v>
      </c>
      <c r="M187" s="52" t="str">
        <f ca="1">IFERROR(L187*$C187,"")</f>
        <v/>
      </c>
      <c r="N187" s="135">
        <f>'Default Conversions'!N63</f>
        <v>1.5999999999999999E-5</v>
      </c>
      <c r="O187" s="52" t="str">
        <f ca="1">IFERROR(N187*$C187,"")</f>
        <v/>
      </c>
      <c r="P187" s="46"/>
    </row>
    <row r="188" spans="1:16" ht="16.5" thickBot="1" x14ac:dyDescent="0.3">
      <c r="A188" s="350" t="s">
        <v>141</v>
      </c>
      <c r="B188" s="351"/>
      <c r="C188" s="351"/>
      <c r="D188" s="351"/>
      <c r="E188" s="351"/>
      <c r="F188" s="351"/>
      <c r="G188" s="351"/>
      <c r="H188" s="351"/>
      <c r="I188" s="351"/>
      <c r="J188" s="351"/>
      <c r="K188" s="351"/>
      <c r="L188" s="351"/>
      <c r="M188" s="351"/>
      <c r="N188" s="351"/>
      <c r="O188" s="352"/>
      <c r="P188" s="46"/>
    </row>
    <row r="189" spans="1:16" ht="15.75" thickBot="1" x14ac:dyDescent="0.3">
      <c r="A189" s="54"/>
      <c r="B189" s="135"/>
      <c r="C189" s="135"/>
      <c r="D189" s="135"/>
      <c r="E189" s="135"/>
      <c r="F189" s="135"/>
      <c r="G189" s="135"/>
      <c r="H189" s="135"/>
      <c r="I189" s="135"/>
      <c r="J189" s="135"/>
      <c r="K189" s="135"/>
      <c r="L189" s="135"/>
      <c r="M189" s="135"/>
      <c r="N189" s="135"/>
      <c r="O189" s="135"/>
      <c r="P189" s="46"/>
    </row>
    <row r="190" spans="1:16" ht="15.75" hidden="1" thickBot="1" x14ac:dyDescent="0.3">
      <c r="A190" s="54"/>
      <c r="B190" s="135"/>
      <c r="C190" s="135"/>
      <c r="D190" s="135"/>
      <c r="E190" s="135"/>
      <c r="F190" s="135"/>
      <c r="G190" s="135"/>
      <c r="H190" s="135"/>
      <c r="I190" s="135"/>
      <c r="J190" s="135"/>
      <c r="K190" s="135"/>
      <c r="L190" s="135"/>
      <c r="M190" s="135"/>
      <c r="N190" s="135"/>
      <c r="O190" s="135"/>
      <c r="P190" s="46"/>
    </row>
    <row r="191" spans="1:16" ht="15.75" hidden="1" thickBot="1" x14ac:dyDescent="0.3">
      <c r="A191" s="54"/>
      <c r="B191" s="135"/>
      <c r="C191" s="135"/>
      <c r="D191" s="135"/>
      <c r="E191" s="135"/>
      <c r="F191" s="145"/>
      <c r="G191" s="135"/>
      <c r="H191" s="135"/>
      <c r="I191" s="135"/>
      <c r="J191" s="135"/>
      <c r="K191" s="135"/>
      <c r="L191" s="135"/>
      <c r="M191" s="135"/>
      <c r="N191" s="135"/>
      <c r="O191" s="135"/>
      <c r="P191" s="46"/>
    </row>
    <row r="192" spans="1:16" ht="15.75" thickBot="1" x14ac:dyDescent="0.3">
      <c r="A192" s="53" t="s">
        <v>42</v>
      </c>
      <c r="B192" s="135"/>
      <c r="C192" s="135"/>
      <c r="D192" s="135"/>
      <c r="E192" s="135"/>
      <c r="F192" s="135"/>
      <c r="G192" s="135"/>
      <c r="H192" s="135"/>
      <c r="I192" s="135"/>
      <c r="J192" s="135"/>
      <c r="K192" s="135"/>
      <c r="L192" s="135"/>
      <c r="M192" s="135"/>
      <c r="N192" s="135"/>
      <c r="O192" s="135"/>
      <c r="P192" s="46"/>
    </row>
    <row r="193" spans="1:16" ht="15.75" thickBot="1" x14ac:dyDescent="0.3">
      <c r="A193" s="54" t="s">
        <v>104</v>
      </c>
      <c r="B193" s="55" t="s">
        <v>17</v>
      </c>
      <c r="C193" s="56" t="str">
        <f ca="1">IFERROR('transfer 3'!V136,"")</f>
        <v/>
      </c>
      <c r="D193" s="135">
        <f>'Default Conversions'!D66</f>
        <v>2.9000000000000001E-2</v>
      </c>
      <c r="E193" s="52" t="str">
        <f ca="1">IFERROR(D193*$C193,"")</f>
        <v/>
      </c>
      <c r="F193" s="135">
        <f>'Default Conversions'!F66</f>
        <v>-16.8</v>
      </c>
      <c r="G193" s="52" t="str">
        <f ca="1">IFERROR(F193*$C193,"")</f>
        <v/>
      </c>
      <c r="H193" s="135">
        <f>'Default Conversions'!H66</f>
        <v>1.7999999999999999E-2</v>
      </c>
      <c r="I193" s="52" t="str">
        <f ca="1">IFERROR(H193*$C193,"")</f>
        <v/>
      </c>
      <c r="J193" s="135">
        <f>'Default Conversions'!J66</f>
        <v>3.3000000000000002E-2</v>
      </c>
      <c r="K193" s="52" t="str">
        <f ca="1">IFERROR(J193*$C193,"")</f>
        <v/>
      </c>
      <c r="L193" s="135">
        <f>'Default Conversions'!L66</f>
        <v>8.1999999999999998E-4</v>
      </c>
      <c r="M193" s="52" t="str">
        <f ca="1">IFERROR(L193*$C193,"")</f>
        <v/>
      </c>
      <c r="N193" s="135" t="str">
        <f>'Default Conversions'!N66</f>
        <v>NP</v>
      </c>
      <c r="O193" s="52" t="str">
        <f ca="1">IFERROR(N193*$C193,"")</f>
        <v/>
      </c>
      <c r="P193" s="46"/>
    </row>
    <row r="194" spans="1:16" ht="15.75" thickBot="1" x14ac:dyDescent="0.3">
      <c r="A194" s="54" t="s">
        <v>105</v>
      </c>
      <c r="B194" s="55" t="s">
        <v>17</v>
      </c>
      <c r="C194" s="56" t="str">
        <f ca="1">IFERROR('transfer 3'!V137,"")</f>
        <v/>
      </c>
      <c r="D194" s="135">
        <f>'Default Conversions'!D67</f>
        <v>1.6999999999999987E-2</v>
      </c>
      <c r="E194" s="52" t="str">
        <f ca="1">IFERROR(D194*$C194,"")</f>
        <v/>
      </c>
      <c r="F194" s="135">
        <f>'Default Conversions'!F67</f>
        <v>3.02</v>
      </c>
      <c r="G194" s="52" t="str">
        <f ca="1">IFERROR(F194*$C194,"")</f>
        <v/>
      </c>
      <c r="H194" s="135">
        <f>'Default Conversions'!H67</f>
        <v>5.1000000000000004E-3</v>
      </c>
      <c r="I194" s="52" t="str">
        <f ca="1">IFERROR(H194*$C194,"")</f>
        <v/>
      </c>
      <c r="J194" s="135">
        <f>'Default Conversions'!J67</f>
        <v>6.1999999999999998E-3</v>
      </c>
      <c r="K194" s="52" t="str">
        <f ca="1">IFERROR(J194*$C194,"")</f>
        <v/>
      </c>
      <c r="L194" s="135">
        <f>'Default Conversions'!L67</f>
        <v>1.6999999999999999E-3</v>
      </c>
      <c r="M194" s="52" t="str">
        <f ca="1">IFERROR(L194*$C194,"")</f>
        <v/>
      </c>
      <c r="N194" s="135">
        <f>'Default Conversions'!N67</f>
        <v>1.1000000000000001E-3</v>
      </c>
      <c r="O194" s="52" t="str">
        <f ca="1">IFERROR(N194*$C194,"")</f>
        <v/>
      </c>
      <c r="P194" s="46"/>
    </row>
    <row r="195" spans="1:16" ht="15.75" thickBot="1" x14ac:dyDescent="0.3">
      <c r="A195" s="54" t="s">
        <v>106</v>
      </c>
      <c r="B195" s="55" t="s">
        <v>17</v>
      </c>
      <c r="C195" s="56" t="str">
        <f ca="1">IFERROR('transfer 3'!V138,"")</f>
        <v/>
      </c>
      <c r="D195" s="135">
        <f>'Default Conversions'!D68</f>
        <v>3.3000000000000002E-2</v>
      </c>
      <c r="E195" s="52" t="str">
        <f ca="1">IFERROR(D195*$C195,"")</f>
        <v/>
      </c>
      <c r="F195" s="135">
        <f>'Default Conversions'!F68</f>
        <v>2.8</v>
      </c>
      <c r="G195" s="52" t="str">
        <f ca="1">IFERROR(F195*$C195,"")</f>
        <v/>
      </c>
      <c r="H195" s="135">
        <f>'Default Conversions'!H68</f>
        <v>4.5999999999999999E-3</v>
      </c>
      <c r="I195" s="52" t="str">
        <f ca="1">IFERROR(H195*$C195,"")</f>
        <v/>
      </c>
      <c r="J195" s="135">
        <f>'Default Conversions'!J68</f>
        <v>5.0000000000000001E-3</v>
      </c>
      <c r="K195" s="52" t="str">
        <f ca="1">IFERROR(J195*$C195,"")</f>
        <v/>
      </c>
      <c r="L195" s="135">
        <f>'Default Conversions'!L68</f>
        <v>1.5E-3</v>
      </c>
      <c r="M195" s="52" t="str">
        <f ca="1">IFERROR(L195*$C195,"")</f>
        <v/>
      </c>
      <c r="N195" s="135">
        <f>'Default Conversions'!N68</f>
        <v>1E-3</v>
      </c>
      <c r="O195" s="52" t="str">
        <f ca="1">IFERROR(N195*$C195,"")</f>
        <v/>
      </c>
      <c r="P195" s="46"/>
    </row>
    <row r="196" spans="1:16" ht="15.75" thickBot="1" x14ac:dyDescent="0.3">
      <c r="A196" s="54" t="s">
        <v>317</v>
      </c>
      <c r="B196" s="55" t="s">
        <v>17</v>
      </c>
      <c r="C196" s="56" t="str">
        <f ca="1">IFERROR('transfer 3'!V139,"")</f>
        <v/>
      </c>
      <c r="D196" s="135">
        <f>'Default Conversions'!D69</f>
        <v>8.7999999999999995E-2</v>
      </c>
      <c r="E196" s="52" t="str">
        <f t="shared" ref="E196:E197" ca="1" si="50">IFERROR(D196*$C196,"")</f>
        <v/>
      </c>
      <c r="F196" s="135">
        <f>'Default Conversions'!F69</f>
        <v>1.47</v>
      </c>
      <c r="G196" s="52" t="str">
        <f t="shared" ref="G196:G198" ca="1" si="51">IFERROR(F196*$C196,"")</f>
        <v/>
      </c>
      <c r="H196" s="135">
        <f>'Default Conversions'!H69</f>
        <v>1.6000000000000001E-3</v>
      </c>
      <c r="I196" s="52" t="str">
        <f t="shared" ref="I196:I198" ca="1" si="52">IFERROR(H196*$C196,"")</f>
        <v/>
      </c>
      <c r="J196" s="135">
        <f>'Default Conversions'!J69</f>
        <v>2.3999999999999998E-3</v>
      </c>
      <c r="K196" s="52" t="str">
        <f t="shared" ref="K196:K198" ca="1" si="53">IFERROR(J196*$C196,"")</f>
        <v/>
      </c>
      <c r="L196" s="135">
        <f>'Default Conversions'!L69</f>
        <v>6.9999999999999999E-4</v>
      </c>
      <c r="M196" s="52" t="str">
        <f t="shared" ref="M196:M198" ca="1" si="54">IFERROR(L196*$C196,"")</f>
        <v/>
      </c>
      <c r="N196" s="135">
        <f>'Default Conversions'!N69</f>
        <v>2.9999999999999997E-4</v>
      </c>
      <c r="O196" s="52" t="str">
        <f t="shared" ref="O196:O198" ca="1" si="55">IFERROR(N196*$C196,"")</f>
        <v/>
      </c>
      <c r="P196" s="46"/>
    </row>
    <row r="197" spans="1:16" ht="15.75" thickBot="1" x14ac:dyDescent="0.3">
      <c r="A197" s="54" t="s">
        <v>270</v>
      </c>
      <c r="B197" s="55" t="s">
        <v>24</v>
      </c>
      <c r="C197" s="56" t="str">
        <f ca="1">IFERROR('transfer 3'!V140,"")</f>
        <v/>
      </c>
      <c r="D197" s="135">
        <f>'Default Conversions'!D70</f>
        <v>19.983000000000001</v>
      </c>
      <c r="E197" s="52" t="str">
        <f t="shared" ca="1" si="50"/>
        <v/>
      </c>
      <c r="F197" s="135">
        <f>'Default Conversions'!F70</f>
        <v>343.92</v>
      </c>
      <c r="G197" s="52" t="str">
        <f t="shared" ca="1" si="51"/>
        <v/>
      </c>
      <c r="H197" s="135">
        <f>'Default Conversions'!H70</f>
        <v>0.47320000000000001</v>
      </c>
      <c r="I197" s="52" t="str">
        <f t="shared" ca="1" si="52"/>
        <v/>
      </c>
      <c r="J197" s="135">
        <f>'Default Conversions'!J70</f>
        <v>2.1650999999999998</v>
      </c>
      <c r="K197" s="52" t="str">
        <f t="shared" ca="1" si="53"/>
        <v/>
      </c>
      <c r="L197" s="135">
        <f>'Default Conversions'!L70</f>
        <v>0.18459999999999999</v>
      </c>
      <c r="M197" s="52" t="str">
        <f t="shared" ca="1" si="54"/>
        <v/>
      </c>
      <c r="N197" s="135">
        <f>'Default Conversions'!N70</f>
        <v>0.28949999999999998</v>
      </c>
      <c r="O197" s="52" t="str">
        <f t="shared" ca="1" si="55"/>
        <v/>
      </c>
      <c r="P197" s="46"/>
    </row>
    <row r="198" spans="1:16" ht="15.75" thickBot="1" x14ac:dyDescent="0.3">
      <c r="A198" s="54" t="s">
        <v>46</v>
      </c>
      <c r="B198" s="55" t="s">
        <v>24</v>
      </c>
      <c r="C198" s="56" t="str">
        <f ca="1">IFERROR('transfer 3'!V141,"")</f>
        <v/>
      </c>
      <c r="D198" s="135">
        <f>'Default Conversions'!D71</f>
        <v>5.1999999999999998E-3</v>
      </c>
      <c r="E198" s="52" t="str">
        <f ca="1">IFERROR(D198*$C198,"")</f>
        <v/>
      </c>
      <c r="F198" s="135">
        <f>'Default Conversions'!F71</f>
        <v>2.2000000000000002</v>
      </c>
      <c r="G198" s="52" t="str">
        <f t="shared" ca="1" si="51"/>
        <v/>
      </c>
      <c r="H198" s="135">
        <f>'Default Conversions'!H71</f>
        <v>3.7000000000000002E-3</v>
      </c>
      <c r="I198" s="52" t="str">
        <f t="shared" ca="1" si="52"/>
        <v/>
      </c>
      <c r="J198" s="135">
        <f>'Default Conversions'!J71</f>
        <v>4.5999999999999999E-3</v>
      </c>
      <c r="K198" s="52" t="str">
        <f t="shared" ca="1" si="53"/>
        <v/>
      </c>
      <c r="L198" s="135">
        <f>'Default Conversions'!L71</f>
        <v>7.2000000000000002E-5</v>
      </c>
      <c r="M198" s="52" t="str">
        <f t="shared" ca="1" si="54"/>
        <v/>
      </c>
      <c r="N198" s="135">
        <f>'Default Conversions'!N71</f>
        <v>6.1E-6</v>
      </c>
      <c r="O198" s="52" t="str">
        <f t="shared" ca="1" si="55"/>
        <v/>
      </c>
      <c r="P198" s="46"/>
    </row>
    <row r="199" spans="1:16" ht="15.75" thickBot="1" x14ac:dyDescent="0.3">
      <c r="A199" s="125" t="s">
        <v>131</v>
      </c>
      <c r="B199" s="55"/>
      <c r="C199" s="135"/>
      <c r="D199" s="135"/>
      <c r="E199" s="143">
        <f ca="1">SUM(E193:E198)</f>
        <v>0</v>
      </c>
      <c r="F199" s="135"/>
      <c r="G199" s="143">
        <f ca="1">SUM(G193:G198)</f>
        <v>0</v>
      </c>
      <c r="H199" s="135"/>
      <c r="I199" s="143">
        <f ca="1">SUM(I193:I198)</f>
        <v>0</v>
      </c>
      <c r="J199" s="135"/>
      <c r="K199" s="143">
        <f ca="1">SUM(K193:K198)</f>
        <v>0</v>
      </c>
      <c r="L199" s="135"/>
      <c r="M199" s="143">
        <f ca="1">SUM(M193:M198)</f>
        <v>0</v>
      </c>
      <c r="N199" s="135"/>
      <c r="O199" s="143">
        <f ca="1">SUM(O193:O198)</f>
        <v>0</v>
      </c>
      <c r="P199" s="46"/>
    </row>
    <row r="200" spans="1:16" ht="16.5" thickBot="1" x14ac:dyDescent="0.3">
      <c r="A200" s="343" t="s">
        <v>141</v>
      </c>
      <c r="B200" s="344"/>
      <c r="C200" s="344"/>
      <c r="D200" s="344"/>
      <c r="E200" s="344"/>
      <c r="F200" s="344"/>
      <c r="G200" s="344"/>
      <c r="H200" s="344"/>
      <c r="I200" s="344"/>
      <c r="J200" s="344"/>
      <c r="K200" s="344"/>
      <c r="L200" s="344"/>
      <c r="M200" s="344"/>
      <c r="N200" s="344"/>
      <c r="O200" s="345"/>
      <c r="P200" s="46"/>
    </row>
    <row r="201" spans="1:16" ht="15.75" thickBot="1" x14ac:dyDescent="0.3">
      <c r="A201" s="54"/>
      <c r="B201" s="55"/>
      <c r="C201" s="135"/>
      <c r="D201" s="135"/>
      <c r="E201" s="135"/>
      <c r="F201" s="135"/>
      <c r="G201" s="135"/>
      <c r="H201" s="135"/>
      <c r="I201" s="135"/>
      <c r="J201" s="135"/>
      <c r="K201" s="135"/>
      <c r="L201" s="135"/>
      <c r="M201" s="135"/>
      <c r="N201" s="135"/>
      <c r="O201" s="135"/>
      <c r="P201" s="46"/>
    </row>
    <row r="202" spans="1:16" ht="15.75" thickBot="1" x14ac:dyDescent="0.3">
      <c r="A202" s="249" t="s">
        <v>47</v>
      </c>
      <c r="B202" s="250" t="s">
        <v>48</v>
      </c>
      <c r="C202" s="169" t="str">
        <f ca="1">IFERROR('transfer 3'!V144,"")</f>
        <v/>
      </c>
      <c r="D202" s="142">
        <f>'Default Conversions'!D73</f>
        <v>9.1999999999999998E-3</v>
      </c>
      <c r="E202" s="121" t="str">
        <f ca="1">IFERROR(D202*$C202,"")</f>
        <v/>
      </c>
      <c r="F202" s="142">
        <f>'Default Conversions'!F73</f>
        <v>5</v>
      </c>
      <c r="G202" s="121" t="str">
        <f ca="1">IFERROR(F202*$C202,"")</f>
        <v/>
      </c>
      <c r="H202" s="142">
        <f>'Default Conversions'!H73</f>
        <v>9.7000000000000003E-3</v>
      </c>
      <c r="I202" s="121" t="str">
        <f ca="1">IFERROR(H202*$C202,"")</f>
        <v/>
      </c>
      <c r="J202" s="142">
        <f>'Default Conversions'!J73</f>
        <v>5.8999999999999999E-3</v>
      </c>
      <c r="K202" s="121" t="str">
        <f ca="1">IFERROR(J202*$C202,"")</f>
        <v/>
      </c>
      <c r="L202" s="142">
        <f>'Default Conversions'!L73</f>
        <v>1.6E-2</v>
      </c>
      <c r="M202" s="121" t="str">
        <f ca="1">IFERROR(L202*$C202,"")</f>
        <v/>
      </c>
      <c r="N202" s="142">
        <f>'Default Conversions'!N73</f>
        <v>1.5E-5</v>
      </c>
      <c r="O202" s="121" t="str">
        <f ca="1">IFERROR(N202*$C202,"")</f>
        <v/>
      </c>
      <c r="P202" s="46"/>
    </row>
    <row r="203" spans="1:16" ht="15.75" thickBot="1" x14ac:dyDescent="0.3">
      <c r="A203" s="251" t="e">
        <f ca="1">'transfer 3'!Q149</f>
        <v>#REF!</v>
      </c>
      <c r="B203" s="134" t="s">
        <v>48</v>
      </c>
      <c r="C203" s="170" t="str">
        <f ca="1">IFERROR('transfer 3'!V149,"")</f>
        <v/>
      </c>
      <c r="D203" s="135" t="e">
        <f ca="1">'Transfer 1'!D70</f>
        <v>#REF!</v>
      </c>
      <c r="E203" s="134" t="str">
        <f t="shared" ref="E203:E204" ca="1" si="56">IFERROR(D203*$C203,"")</f>
        <v/>
      </c>
      <c r="F203" s="135" t="e">
        <f ca="1">'Transfer 1'!F70</f>
        <v>#REF!</v>
      </c>
      <c r="G203" s="134" t="str">
        <f t="shared" ref="G203:G204" ca="1" si="57">IFERROR(F203*$C203,"")</f>
        <v/>
      </c>
      <c r="H203" s="135" t="e">
        <f ca="1">'Transfer 1'!H70</f>
        <v>#REF!</v>
      </c>
      <c r="I203" s="134" t="str">
        <f t="shared" ref="I203:I204" ca="1" si="58">IFERROR(H203*$C203,"")</f>
        <v/>
      </c>
      <c r="J203" s="135" t="e">
        <f ca="1">'Transfer 1'!J70</f>
        <v>#REF!</v>
      </c>
      <c r="K203" s="134" t="str">
        <f t="shared" ref="K203:K204" ca="1" si="59">IFERROR(J203*$C203,"")</f>
        <v/>
      </c>
      <c r="L203" s="135" t="e">
        <f ca="1">'Transfer 1'!L70</f>
        <v>#REF!</v>
      </c>
      <c r="M203" s="134" t="str">
        <f t="shared" ref="M203:M204" ca="1" si="60">IFERROR(L203*$C203,"")</f>
        <v/>
      </c>
      <c r="N203" s="135" t="e">
        <f ca="1">'Transfer 1'!N70</f>
        <v>#REF!</v>
      </c>
      <c r="O203" s="134" t="str">
        <f t="shared" ref="O203:O204" ca="1" si="61">IFERROR(N203*$C203,"")</f>
        <v/>
      </c>
      <c r="P203" s="46"/>
    </row>
    <row r="204" spans="1:16" ht="15.75" thickBot="1" x14ac:dyDescent="0.3">
      <c r="A204" s="251" t="e">
        <f ca="1">'transfer 3'!Q150</f>
        <v>#REF!</v>
      </c>
      <c r="B204" s="250" t="s">
        <v>48</v>
      </c>
      <c r="C204" s="170" t="str">
        <f ca="1">IFERROR('transfer 3'!V150,"")</f>
        <v/>
      </c>
      <c r="D204" s="135" t="e">
        <f ca="1">'Transfer 1'!D71</f>
        <v>#REF!</v>
      </c>
      <c r="E204" s="121" t="str">
        <f t="shared" ca="1" si="56"/>
        <v/>
      </c>
      <c r="F204" s="135" t="e">
        <f ca="1">'Transfer 1'!F71</f>
        <v>#REF!</v>
      </c>
      <c r="G204" s="121" t="str">
        <f t="shared" ca="1" si="57"/>
        <v/>
      </c>
      <c r="H204" s="135" t="e">
        <f ca="1">'Transfer 1'!H71</f>
        <v>#REF!</v>
      </c>
      <c r="I204" s="121" t="str">
        <f t="shared" ca="1" si="58"/>
        <v/>
      </c>
      <c r="J204" s="135" t="e">
        <f ca="1">'Transfer 1'!J71</f>
        <v>#REF!</v>
      </c>
      <c r="K204" s="121" t="str">
        <f t="shared" ca="1" si="59"/>
        <v/>
      </c>
      <c r="L204" s="135" t="e">
        <f ca="1">'Transfer 1'!L71</f>
        <v>#REF!</v>
      </c>
      <c r="M204" s="121" t="str">
        <f t="shared" ca="1" si="60"/>
        <v/>
      </c>
      <c r="N204" s="135" t="e">
        <f ca="1">'Transfer 1'!N71</f>
        <v>#REF!</v>
      </c>
      <c r="O204" s="121" t="str">
        <f t="shared" ca="1" si="61"/>
        <v/>
      </c>
      <c r="P204" s="46"/>
    </row>
    <row r="205" spans="1:16" ht="16.5" thickBot="1" x14ac:dyDescent="0.3">
      <c r="A205" s="343" t="s">
        <v>141</v>
      </c>
      <c r="B205" s="344"/>
      <c r="C205" s="344"/>
      <c r="D205" s="344"/>
      <c r="E205" s="344"/>
      <c r="F205" s="344"/>
      <c r="G205" s="344"/>
      <c r="H205" s="344"/>
      <c r="I205" s="344"/>
      <c r="J205" s="344"/>
      <c r="K205" s="344"/>
      <c r="L205" s="344"/>
      <c r="M205" s="344"/>
      <c r="N205" s="344"/>
      <c r="O205" s="345"/>
      <c r="P205" s="46"/>
    </row>
    <row r="206" spans="1:16" x14ac:dyDescent="0.25">
      <c r="A206" s="180"/>
      <c r="B206" s="181"/>
      <c r="C206" s="182"/>
      <c r="D206" s="181"/>
      <c r="E206" s="181"/>
      <c r="F206" s="181"/>
      <c r="G206" s="181"/>
      <c r="H206" s="181"/>
      <c r="I206" s="181"/>
      <c r="J206" s="181"/>
      <c r="K206" s="181"/>
      <c r="L206" s="181"/>
      <c r="M206" s="181"/>
      <c r="N206" s="181"/>
      <c r="O206" s="181"/>
      <c r="P206" s="46"/>
    </row>
    <row r="207" spans="1:16" ht="15.75" x14ac:dyDescent="0.25">
      <c r="A207" s="230" t="str">
        <f>General!$A$4</f>
        <v>Spreadsheets for Environmental Footprint Analysis (SEFA) Version 3.0, November 2019</v>
      </c>
      <c r="B207" s="213"/>
      <c r="C207" s="213"/>
      <c r="D207" s="213"/>
      <c r="E207" s="213"/>
      <c r="F207" s="213"/>
      <c r="G207" s="213"/>
      <c r="H207" s="213"/>
      <c r="I207" s="213"/>
      <c r="J207" s="213"/>
      <c r="K207" s="213"/>
      <c r="L207" s="213"/>
      <c r="M207" s="213"/>
      <c r="N207" s="2"/>
      <c r="O207" s="47" t="e">
        <f ca="1">General!$A$3</f>
        <v>#REF!</v>
      </c>
      <c r="P207" s="46"/>
    </row>
    <row r="208" spans="1:16" x14ac:dyDescent="0.25">
      <c r="A208" s="213"/>
      <c r="B208" s="213"/>
      <c r="C208" s="213"/>
      <c r="D208" s="213"/>
      <c r="E208" s="213"/>
      <c r="F208" s="213"/>
      <c r="G208" s="213"/>
      <c r="H208" s="213"/>
      <c r="I208" s="213"/>
      <c r="J208" s="213"/>
      <c r="K208" s="213"/>
      <c r="L208" s="213"/>
      <c r="M208" s="213"/>
      <c r="N208" s="2"/>
      <c r="O208" s="47" t="e">
        <f ca="1">General!$A$6</f>
        <v>#REF!</v>
      </c>
      <c r="P208" s="46"/>
    </row>
    <row r="209" spans="1:16" x14ac:dyDescent="0.25">
      <c r="A209" s="213"/>
      <c r="B209" s="213"/>
      <c r="C209" s="213"/>
      <c r="D209" s="213"/>
      <c r="E209" s="213"/>
      <c r="F209" s="213"/>
      <c r="G209" s="213"/>
      <c r="H209" s="213"/>
      <c r="I209" s="213"/>
      <c r="J209" s="213"/>
      <c r="K209" s="213"/>
      <c r="L209" s="213"/>
      <c r="M209" s="213"/>
      <c r="N209" s="2"/>
      <c r="O209" s="47" t="e">
        <f ca="1">General!$C$19</f>
        <v>#REF!</v>
      </c>
      <c r="P209" s="46"/>
    </row>
    <row r="210" spans="1:16" ht="18.75" x14ac:dyDescent="0.3">
      <c r="A210" s="354" t="e">
        <f ca="1">CONCATENATE(O3," - Off-Site Footprint (Scope 3b)")</f>
        <v>#REF!</v>
      </c>
      <c r="B210" s="354"/>
      <c r="C210" s="354"/>
      <c r="D210" s="354"/>
      <c r="E210" s="354"/>
      <c r="F210" s="354"/>
      <c r="G210" s="354"/>
      <c r="H210" s="354"/>
      <c r="I210" s="354"/>
      <c r="J210" s="354"/>
      <c r="K210" s="354"/>
      <c r="L210" s="354"/>
      <c r="M210" s="354"/>
      <c r="N210" s="354"/>
      <c r="O210" s="354"/>
      <c r="P210" s="46"/>
    </row>
    <row r="211" spans="1:16" ht="18.75" hidden="1" x14ac:dyDescent="0.3">
      <c r="A211" s="354" t="e">
        <f ca="1">CONCATENATE(O3," - Off-Site Footprint (Scope 3b) (continued)")</f>
        <v>#REF!</v>
      </c>
      <c r="B211" s="354"/>
      <c r="C211" s="354"/>
      <c r="D211" s="354"/>
      <c r="E211" s="354"/>
      <c r="F211" s="354"/>
      <c r="G211" s="354"/>
      <c r="H211" s="354"/>
      <c r="I211" s="354"/>
      <c r="J211" s="354"/>
      <c r="K211" s="354"/>
      <c r="L211" s="354"/>
      <c r="M211" s="354"/>
      <c r="N211" s="354"/>
      <c r="O211" s="354"/>
      <c r="P211" s="46"/>
    </row>
    <row r="212" spans="1:16" ht="15.75" thickBot="1" x14ac:dyDescent="0.3">
      <c r="A212" s="46"/>
      <c r="B212" s="46"/>
      <c r="C212" s="46"/>
      <c r="D212" s="46"/>
      <c r="E212" s="46"/>
      <c r="F212" s="46"/>
      <c r="G212" s="46"/>
      <c r="H212" s="46"/>
      <c r="I212" s="46"/>
      <c r="J212" s="46"/>
      <c r="K212" s="46"/>
      <c r="L212" s="46"/>
      <c r="M212" s="46"/>
      <c r="N212" s="46"/>
      <c r="O212" s="46"/>
      <c r="P212" s="46"/>
    </row>
    <row r="213" spans="1:16" ht="15.75" thickBot="1" x14ac:dyDescent="0.3">
      <c r="A213" s="349" t="s">
        <v>19</v>
      </c>
      <c r="B213" s="357" t="s">
        <v>0</v>
      </c>
      <c r="C213" s="349" t="s">
        <v>5</v>
      </c>
      <c r="D213" s="349" t="s">
        <v>6</v>
      </c>
      <c r="E213" s="349"/>
      <c r="F213" s="349" t="s">
        <v>7</v>
      </c>
      <c r="G213" s="349"/>
      <c r="H213" s="349" t="s">
        <v>8</v>
      </c>
      <c r="I213" s="349"/>
      <c r="J213" s="349" t="s">
        <v>9</v>
      </c>
      <c r="K213" s="349"/>
      <c r="L213" s="349" t="s">
        <v>10</v>
      </c>
      <c r="M213" s="349"/>
      <c r="N213" s="349" t="s">
        <v>11</v>
      </c>
      <c r="O213" s="349"/>
      <c r="P213" s="46"/>
    </row>
    <row r="214" spans="1:16" ht="15.75" thickBot="1" x14ac:dyDescent="0.3">
      <c r="A214" s="349"/>
      <c r="B214" s="357"/>
      <c r="C214" s="349"/>
      <c r="D214" s="143" t="s">
        <v>12</v>
      </c>
      <c r="E214" s="349" t="s">
        <v>13</v>
      </c>
      <c r="F214" s="143" t="s">
        <v>12</v>
      </c>
      <c r="G214" s="349" t="s">
        <v>119</v>
      </c>
      <c r="H214" s="143" t="s">
        <v>12</v>
      </c>
      <c r="I214" s="349" t="s">
        <v>14</v>
      </c>
      <c r="J214" s="143" t="s">
        <v>12</v>
      </c>
      <c r="K214" s="349" t="s">
        <v>14</v>
      </c>
      <c r="L214" s="143" t="s">
        <v>12</v>
      </c>
      <c r="M214" s="349" t="s">
        <v>14</v>
      </c>
      <c r="N214" s="143" t="s">
        <v>12</v>
      </c>
      <c r="O214" s="349" t="s">
        <v>14</v>
      </c>
      <c r="P214" s="46"/>
    </row>
    <row r="215" spans="1:16" ht="15.75" thickBot="1" x14ac:dyDescent="0.3">
      <c r="A215" s="349"/>
      <c r="B215" s="357"/>
      <c r="C215" s="349"/>
      <c r="D215" s="143" t="s">
        <v>15</v>
      </c>
      <c r="E215" s="349"/>
      <c r="F215" s="143" t="s">
        <v>15</v>
      </c>
      <c r="G215" s="349"/>
      <c r="H215" s="143" t="s">
        <v>15</v>
      </c>
      <c r="I215" s="349"/>
      <c r="J215" s="143" t="s">
        <v>15</v>
      </c>
      <c r="K215" s="349"/>
      <c r="L215" s="143" t="s">
        <v>15</v>
      </c>
      <c r="M215" s="349"/>
      <c r="N215" s="143" t="s">
        <v>15</v>
      </c>
      <c r="O215" s="349"/>
      <c r="P215" s="46"/>
    </row>
    <row r="216" spans="1:16" ht="15.75" thickBot="1" x14ac:dyDescent="0.3">
      <c r="A216" s="146" t="s">
        <v>49</v>
      </c>
      <c r="B216" s="147"/>
      <c r="C216" s="135"/>
      <c r="D216" s="135"/>
      <c r="E216" s="135"/>
      <c r="F216" s="135"/>
      <c r="G216" s="135"/>
      <c r="H216" s="135"/>
      <c r="I216" s="135"/>
      <c r="J216" s="135"/>
      <c r="K216" s="135"/>
      <c r="L216" s="135"/>
      <c r="M216" s="135"/>
      <c r="N216" s="135"/>
      <c r="O216" s="135"/>
      <c r="P216" s="46"/>
    </row>
    <row r="217" spans="1:16" ht="15.75" thickBot="1" x14ac:dyDescent="0.3">
      <c r="A217" s="132" t="s">
        <v>331</v>
      </c>
      <c r="B217" s="253" t="s">
        <v>61</v>
      </c>
      <c r="C217" s="170" t="str">
        <f ca="1">IFERROR('transfer 3'!V153,"")</f>
        <v/>
      </c>
      <c r="D217" s="135">
        <f>'Default Conversions'!D76</f>
        <v>6.0899999999999999E-3</v>
      </c>
      <c r="E217" s="52" t="str">
        <f t="shared" ref="E217:O231" ca="1" si="62">IFERROR(D217*$C217,"")</f>
        <v/>
      </c>
      <c r="F217" s="135">
        <f>'Default Conversions'!F76</f>
        <v>2.4300000000000002</v>
      </c>
      <c r="G217" s="52" t="str">
        <f t="shared" ca="1" si="62"/>
        <v/>
      </c>
      <c r="H217" s="135">
        <f>'Default Conversions'!H76</f>
        <v>1.6000000000000001E-3</v>
      </c>
      <c r="I217" s="52" t="str">
        <f t="shared" ca="1" si="62"/>
        <v/>
      </c>
      <c r="J217" s="135">
        <f>'Default Conversions'!J76</f>
        <v>1.67E-3</v>
      </c>
      <c r="K217" s="52" t="str">
        <f t="shared" ca="1" si="62"/>
        <v/>
      </c>
      <c r="L217" s="135">
        <f>'Default Conversions'!L76</f>
        <v>2.0900000000000001E-4</v>
      </c>
      <c r="M217" s="52" t="str">
        <f t="shared" ca="1" si="62"/>
        <v/>
      </c>
      <c r="N217" s="135">
        <f>'Default Conversions'!N76</f>
        <v>8.7000000000000001E-5</v>
      </c>
      <c r="O217" s="52" t="str">
        <f t="shared" ca="1" si="62"/>
        <v/>
      </c>
      <c r="P217" s="46"/>
    </row>
    <row r="218" spans="1:16" ht="15.75" thickBot="1" x14ac:dyDescent="0.3">
      <c r="A218" s="132" t="s">
        <v>155</v>
      </c>
      <c r="B218" s="52" t="s">
        <v>48</v>
      </c>
      <c r="C218" s="170" t="str">
        <f ca="1">IFERROR('transfer 3'!V154,"")</f>
        <v/>
      </c>
      <c r="D218" s="252">
        <f>'Default Conversions'!D77</f>
        <v>1.4999999999999999E-2</v>
      </c>
      <c r="E218" s="52" t="str">
        <f t="shared" ca="1" si="62"/>
        <v/>
      </c>
      <c r="F218" s="252">
        <f>'Default Conversions'!F77</f>
        <v>4.4000000000000004</v>
      </c>
      <c r="G218" s="52" t="str">
        <f t="shared" ca="1" si="62"/>
        <v/>
      </c>
      <c r="H218" s="252">
        <f>'Default Conversions'!H77</f>
        <v>1.6E-2</v>
      </c>
      <c r="I218" s="52" t="str">
        <f t="shared" ca="1" si="62"/>
        <v/>
      </c>
      <c r="J218" s="252">
        <f>'Default Conversions'!J77</f>
        <v>1.4999999999999999E-2</v>
      </c>
      <c r="K218" s="52" t="str">
        <f t="shared" ca="1" si="62"/>
        <v/>
      </c>
      <c r="L218" s="252" t="str">
        <f>'Default Conversions'!L77</f>
        <v>NP</v>
      </c>
      <c r="M218" s="52" t="str">
        <f t="shared" ca="1" si="62"/>
        <v/>
      </c>
      <c r="N218" s="252" t="str">
        <f>'Default Conversions'!N77</f>
        <v>NP</v>
      </c>
      <c r="O218" s="52" t="str">
        <f t="shared" ca="1" si="62"/>
        <v/>
      </c>
      <c r="P218" s="46"/>
    </row>
    <row r="219" spans="1:16" ht="15.75" thickBot="1" x14ac:dyDescent="0.3">
      <c r="A219" s="132" t="s">
        <v>174</v>
      </c>
      <c r="B219" s="52" t="s">
        <v>50</v>
      </c>
      <c r="C219" s="170" t="str">
        <f ca="1">IFERROR('transfer 3'!V155,"")</f>
        <v/>
      </c>
      <c r="D219" s="135">
        <f>'Default Conversions'!D78</f>
        <v>0.16</v>
      </c>
      <c r="E219" s="52" t="str">
        <f t="shared" ca="1" si="62"/>
        <v/>
      </c>
      <c r="F219" s="135">
        <f>'Default Conversions'!F78</f>
        <v>25</v>
      </c>
      <c r="G219" s="52" t="str">
        <f t="shared" ca="1" si="62"/>
        <v/>
      </c>
      <c r="H219" s="135">
        <f>'Default Conversions'!H78</f>
        <v>0.14000000000000001</v>
      </c>
      <c r="I219" s="52" t="str">
        <f t="shared" ca="1" si="62"/>
        <v/>
      </c>
      <c r="J219" s="135">
        <f>'Default Conversions'!J78</f>
        <v>7.4999999999999997E-2</v>
      </c>
      <c r="K219" s="52" t="str">
        <f t="shared" ca="1" si="62"/>
        <v/>
      </c>
      <c r="L219" s="135">
        <f>'Default Conversions'!L78</f>
        <v>0.4</v>
      </c>
      <c r="M219" s="52" t="str">
        <f t="shared" ca="1" si="62"/>
        <v/>
      </c>
      <c r="N219" s="135">
        <f>'Default Conversions'!N78</f>
        <v>1.4E-3</v>
      </c>
      <c r="O219" s="52" t="str">
        <f t="shared" ca="1" si="62"/>
        <v/>
      </c>
      <c r="P219" s="46"/>
    </row>
    <row r="220" spans="1:16" ht="15.75" thickBot="1" x14ac:dyDescent="0.3">
      <c r="A220" s="132" t="s">
        <v>175</v>
      </c>
      <c r="B220" s="52" t="s">
        <v>50</v>
      </c>
      <c r="C220" s="170" t="str">
        <f ca="1">IFERROR('transfer 3'!V156,"")</f>
        <v/>
      </c>
      <c r="D220" s="135">
        <f>'Default Conversions'!D79</f>
        <v>0.18</v>
      </c>
      <c r="E220" s="52" t="str">
        <f t="shared" ca="1" si="62"/>
        <v/>
      </c>
      <c r="F220" s="135">
        <f>'Default Conversions'!F79</f>
        <v>27.500000000000004</v>
      </c>
      <c r="G220" s="52" t="str">
        <f t="shared" ca="1" si="62"/>
        <v/>
      </c>
      <c r="H220" s="135">
        <f>'Default Conversions'!H79</f>
        <v>0.15400000000000003</v>
      </c>
      <c r="I220" s="52" t="str">
        <f t="shared" ca="1" si="62"/>
        <v/>
      </c>
      <c r="J220" s="135">
        <f>'Default Conversions'!J79</f>
        <v>8.2500000000000004E-2</v>
      </c>
      <c r="K220" s="52" t="str">
        <f t="shared" ca="1" si="62"/>
        <v/>
      </c>
      <c r="L220" s="135">
        <f>'Default Conversions'!L79</f>
        <v>0.44000000000000006</v>
      </c>
      <c r="M220" s="52" t="str">
        <f t="shared" ca="1" si="62"/>
        <v/>
      </c>
      <c r="N220" s="135">
        <f>'Default Conversions'!N79</f>
        <v>1.5400000000000001E-3</v>
      </c>
      <c r="O220" s="52" t="str">
        <f t="shared" ca="1" si="62"/>
        <v/>
      </c>
      <c r="P220" s="46"/>
    </row>
    <row r="221" spans="1:16" ht="15.75" thickBot="1" x14ac:dyDescent="0.3">
      <c r="A221" s="132" t="s">
        <v>285</v>
      </c>
      <c r="B221" s="52" t="s">
        <v>327</v>
      </c>
      <c r="C221" s="170" t="str">
        <f ca="1">IFERROR('transfer 3'!V167,"")</f>
        <v/>
      </c>
      <c r="D221" s="135">
        <f>'Default Conversions'!D80</f>
        <v>5.8071029117000003E-2</v>
      </c>
      <c r="E221" s="52" t="str">
        <f t="shared" ca="1" si="62"/>
        <v/>
      </c>
      <c r="F221" s="135">
        <f>'Default Conversions'!F80</f>
        <v>6.8534384200000007</v>
      </c>
      <c r="G221" s="52" t="str">
        <f t="shared" ca="1" si="62"/>
        <v/>
      </c>
      <c r="H221" s="135">
        <f>'Default Conversions'!H80</f>
        <v>0.13140195739999999</v>
      </c>
      <c r="I221" s="52" t="str">
        <f t="shared" ca="1" si="62"/>
        <v/>
      </c>
      <c r="J221" s="135">
        <f>'Default Conversions'!J80</f>
        <v>0.30387576659999999</v>
      </c>
      <c r="K221" s="52" t="str">
        <f t="shared" ca="1" si="62"/>
        <v/>
      </c>
      <c r="L221" s="135">
        <f>'Default Conversions'!L80</f>
        <v>4.556982414E-2</v>
      </c>
      <c r="M221" s="52" t="str">
        <f t="shared" ca="1" si="62"/>
        <v/>
      </c>
      <c r="N221" s="135">
        <f>'Default Conversions'!N80</f>
        <v>3.3016528560000001E-2</v>
      </c>
      <c r="O221" s="52" t="str">
        <f t="shared" ca="1" si="62"/>
        <v/>
      </c>
      <c r="P221" s="46"/>
    </row>
    <row r="222" spans="1:16" ht="15.75" thickBot="1" x14ac:dyDescent="0.3">
      <c r="A222" s="132" t="s">
        <v>286</v>
      </c>
      <c r="B222" s="52" t="s">
        <v>327</v>
      </c>
      <c r="C222" s="170" t="str">
        <f ca="1">IFERROR('transfer 3'!V168,"")</f>
        <v/>
      </c>
      <c r="D222" s="135">
        <f>'Default Conversions'!D81</f>
        <v>0.21199999999999999</v>
      </c>
      <c r="E222" s="52" t="str">
        <f t="shared" ca="1" si="62"/>
        <v/>
      </c>
      <c r="F222" s="135">
        <f>'Default Conversions'!F81</f>
        <v>27.4693</v>
      </c>
      <c r="G222" s="52" t="str">
        <f t="shared" ca="1" si="62"/>
        <v/>
      </c>
      <c r="H222" s="135">
        <f>'Default Conversions'!H81</f>
        <v>0.64229999999999998</v>
      </c>
      <c r="I222" s="52" t="str">
        <f t="shared" ca="1" si="62"/>
        <v/>
      </c>
      <c r="J222" s="135">
        <f>'Default Conversions'!J81</f>
        <v>1.5072000000000001</v>
      </c>
      <c r="K222" s="52" t="str">
        <f t="shared" ca="1" si="62"/>
        <v/>
      </c>
      <c r="L222" s="135">
        <f>'Default Conversions'!L81</f>
        <v>0.22639999999999999</v>
      </c>
      <c r="M222" s="52" t="str">
        <f t="shared" ca="1" si="62"/>
        <v/>
      </c>
      <c r="N222" s="135">
        <f>'Default Conversions'!N81</f>
        <v>0.1643</v>
      </c>
      <c r="O222" s="52" t="str">
        <f t="shared" ca="1" si="62"/>
        <v/>
      </c>
      <c r="P222" s="46"/>
    </row>
    <row r="223" spans="1:16" ht="15.75" thickBot="1" x14ac:dyDescent="0.3">
      <c r="A223" s="132" t="s">
        <v>287</v>
      </c>
      <c r="B223" s="52" t="s">
        <v>327</v>
      </c>
      <c r="C223" s="170" t="str">
        <f ca="1">IFERROR('transfer 3'!V169,"")</f>
        <v/>
      </c>
      <c r="D223" s="135">
        <f>'Default Conversions'!D82</f>
        <v>7.3171472399999993E-2</v>
      </c>
      <c r="E223" s="52" t="str">
        <f t="shared" ca="1" si="62"/>
        <v/>
      </c>
      <c r="F223" s="135">
        <f>'Default Conversions'!F82</f>
        <v>9.3254580000000011</v>
      </c>
      <c r="G223" s="52" t="str">
        <f t="shared" ca="1" si="62"/>
        <v/>
      </c>
      <c r="H223" s="135">
        <f>'Default Conversions'!H82</f>
        <v>0.21274390000000001</v>
      </c>
      <c r="I223" s="52" t="str">
        <f t="shared" ca="1" si="62"/>
        <v/>
      </c>
      <c r="J223" s="135">
        <f>'Default Conversions'!J82</f>
        <v>0.49823960000000006</v>
      </c>
      <c r="K223" s="52" t="str">
        <f t="shared" ca="1" si="62"/>
        <v/>
      </c>
      <c r="L223" s="135">
        <f>'Default Conversions'!L82</f>
        <v>7.4735940000000001E-2</v>
      </c>
      <c r="M223" s="52" t="str">
        <f t="shared" ca="1" si="62"/>
        <v/>
      </c>
      <c r="N223" s="135">
        <f>'Default Conversions'!N82</f>
        <v>5.4233159999999996E-2</v>
      </c>
      <c r="O223" s="52" t="str">
        <f t="shared" ca="1" si="62"/>
        <v/>
      </c>
      <c r="P223" s="46"/>
    </row>
    <row r="224" spans="1:16" ht="15.75" thickBot="1" x14ac:dyDescent="0.3">
      <c r="A224" s="132" t="s">
        <v>288</v>
      </c>
      <c r="B224" s="52" t="s">
        <v>327</v>
      </c>
      <c r="C224" s="170" t="str">
        <f ca="1">IFERROR('transfer 3'!V170,"")</f>
        <v/>
      </c>
      <c r="D224" s="135">
        <f>'Default Conversions'!D83</f>
        <v>7.40245077E-3</v>
      </c>
      <c r="E224" s="52" t="str">
        <f t="shared" ca="1" si="62"/>
        <v/>
      </c>
      <c r="F224" s="135">
        <f>'Default Conversions'!F83</f>
        <v>0.64594779999999996</v>
      </c>
      <c r="G224" s="52" t="str">
        <f t="shared" ca="1" si="62"/>
        <v/>
      </c>
      <c r="H224" s="135">
        <f>'Default Conversions'!H83</f>
        <v>6.7681219999999997E-3</v>
      </c>
      <c r="I224" s="52" t="str">
        <f t="shared" ca="1" si="62"/>
        <v/>
      </c>
      <c r="J224" s="135">
        <f>'Default Conversions'!J83</f>
        <v>1.4792866000000002E-2</v>
      </c>
      <c r="K224" s="52" t="str">
        <f t="shared" ca="1" si="62"/>
        <v/>
      </c>
      <c r="L224" s="135">
        <f>'Default Conversions'!L83</f>
        <v>2.2023953999999999E-3</v>
      </c>
      <c r="M224" s="52" t="str">
        <f t="shared" ca="1" si="62"/>
        <v/>
      </c>
      <c r="N224" s="135">
        <f>'Default Conversions'!N83</f>
        <v>1.5542429999999999E-3</v>
      </c>
      <c r="O224" s="52" t="str">
        <f t="shared" ca="1" si="62"/>
        <v/>
      </c>
      <c r="P224" s="46"/>
    </row>
    <row r="225" spans="1:16" ht="15.75" thickBot="1" x14ac:dyDescent="0.3">
      <c r="A225" s="132" t="s">
        <v>289</v>
      </c>
      <c r="B225" s="52" t="s">
        <v>327</v>
      </c>
      <c r="C225" s="170" t="str">
        <f ca="1">IFERROR('transfer 3'!V171,"")</f>
        <v/>
      </c>
      <c r="D225" s="135">
        <f>'Default Conversions'!D84</f>
        <v>1.7439832799999999E-2</v>
      </c>
      <c r="E225" s="52" t="str">
        <f t="shared" ca="1" si="62"/>
        <v/>
      </c>
      <c r="F225" s="135">
        <f>'Default Conversions'!F84</f>
        <v>1.3381921999999999</v>
      </c>
      <c r="G225" s="52" t="str">
        <f t="shared" ca="1" si="62"/>
        <v/>
      </c>
      <c r="H225" s="135">
        <f>'Default Conversions'!H84</f>
        <v>7.0106280000000014E-3</v>
      </c>
      <c r="I225" s="52" t="str">
        <f t="shared" ca="1" si="62"/>
        <v/>
      </c>
      <c r="J225" s="135">
        <f>'Default Conversions'!J84</f>
        <v>1.3249645999999999E-2</v>
      </c>
      <c r="K225" s="52" t="str">
        <f t="shared" ca="1" si="62"/>
        <v/>
      </c>
      <c r="L225" s="135">
        <f>'Default Conversions'!L84</f>
        <v>1.940048E-3</v>
      </c>
      <c r="M225" s="52" t="str">
        <f t="shared" ca="1" si="62"/>
        <v/>
      </c>
      <c r="N225" s="135">
        <f>'Default Conversions'!N84</f>
        <v>1.2830772000000002E-3</v>
      </c>
      <c r="O225" s="52" t="str">
        <f t="shared" ca="1" si="62"/>
        <v/>
      </c>
      <c r="P225" s="46"/>
    </row>
    <row r="226" spans="1:16" ht="15.75" thickBot="1" x14ac:dyDescent="0.3">
      <c r="A226" s="132" t="s">
        <v>290</v>
      </c>
      <c r="B226" s="52" t="s">
        <v>327</v>
      </c>
      <c r="C226" s="170" t="str">
        <f ca="1">IFERROR('transfer 3'!V172,"")</f>
        <v/>
      </c>
      <c r="D226" s="135">
        <f>'Default Conversions'!D85</f>
        <v>2.3884988400000001E-2</v>
      </c>
      <c r="E226" s="52" t="str">
        <f t="shared" ca="1" si="62"/>
        <v/>
      </c>
      <c r="F226" s="135">
        <f>'Default Conversions'!F85</f>
        <v>1.8717054000000002</v>
      </c>
      <c r="G226" s="52" t="str">
        <f t="shared" ca="1" si="62"/>
        <v/>
      </c>
      <c r="H226" s="135">
        <f>'Default Conversions'!H85</f>
        <v>7.9806519999999995E-3</v>
      </c>
      <c r="I226" s="52" t="str">
        <f t="shared" ca="1" si="62"/>
        <v/>
      </c>
      <c r="J226" s="135">
        <f>'Default Conversions'!J85</f>
        <v>1.4153532000000002E-2</v>
      </c>
      <c r="K226" s="52" t="str">
        <f t="shared" ca="1" si="62"/>
        <v/>
      </c>
      <c r="L226" s="135">
        <f>'Default Conversions'!L85</f>
        <v>2.0546872000000004E-3</v>
      </c>
      <c r="M226" s="52" t="str">
        <f t="shared" ca="1" si="62"/>
        <v/>
      </c>
      <c r="N226" s="135">
        <f>'Default Conversions'!N85</f>
        <v>1.2874863999999999E-3</v>
      </c>
      <c r="O226" s="52" t="str">
        <f t="shared" ca="1" si="62"/>
        <v/>
      </c>
      <c r="P226" s="46"/>
    </row>
    <row r="227" spans="1:16" ht="15.75" thickBot="1" x14ac:dyDescent="0.3">
      <c r="A227" s="132" t="s">
        <v>291</v>
      </c>
      <c r="B227" s="52" t="s">
        <v>327</v>
      </c>
      <c r="C227" s="170" t="str">
        <f ca="1">IFERROR('transfer 3'!V173,"")</f>
        <v/>
      </c>
      <c r="D227" s="135">
        <f>'Default Conversions'!D86</f>
        <v>3.3647503500000002E-2</v>
      </c>
      <c r="E227" s="52" t="str">
        <f t="shared" ca="1" si="62"/>
        <v/>
      </c>
      <c r="F227" s="135">
        <f>'Default Conversions'!F86</f>
        <v>4.2989700000000006</v>
      </c>
      <c r="G227" s="52" t="str">
        <f t="shared" ca="1" si="62"/>
        <v/>
      </c>
      <c r="H227" s="135">
        <f>'Default Conversions'!H86</f>
        <v>9.5459180000000005E-2</v>
      </c>
      <c r="I227" s="52" t="str">
        <f t="shared" ca="1" si="62"/>
        <v/>
      </c>
      <c r="J227" s="135">
        <f>'Default Conversions'!J86</f>
        <v>0.22266460000000002</v>
      </c>
      <c r="K227" s="52" t="str">
        <f t="shared" ca="1" si="62"/>
        <v/>
      </c>
      <c r="L227" s="135">
        <f>'Default Conversions'!L86</f>
        <v>3.3509919999999999E-2</v>
      </c>
      <c r="M227" s="52" t="str">
        <f t="shared" ca="1" si="62"/>
        <v/>
      </c>
      <c r="N227" s="135">
        <f>'Default Conversions'!N86</f>
        <v>2.4250600000000001E-2</v>
      </c>
      <c r="O227" s="52" t="str">
        <f t="shared" ca="1" si="62"/>
        <v/>
      </c>
      <c r="P227" s="46"/>
    </row>
    <row r="228" spans="1:16" ht="15.75" thickBot="1" x14ac:dyDescent="0.3">
      <c r="A228" s="132" t="s">
        <v>292</v>
      </c>
      <c r="B228" s="52" t="s">
        <v>327</v>
      </c>
      <c r="C228" s="170" t="str">
        <f ca="1">IFERROR('transfer 3'!V174,"")</f>
        <v/>
      </c>
      <c r="D228" s="135">
        <f>'Default Conversions'!D87</f>
        <v>1.4122473300000001E-2</v>
      </c>
      <c r="E228" s="52" t="str">
        <f t="shared" ca="1" si="62"/>
        <v/>
      </c>
      <c r="F228" s="135">
        <f>'Default Conversions'!F87</f>
        <v>1.4726728</v>
      </c>
      <c r="G228" s="52" t="str">
        <f t="shared" ca="1" si="62"/>
        <v/>
      </c>
      <c r="H228" s="135">
        <f>'Default Conversions'!H87</f>
        <v>7.9806519999999995E-3</v>
      </c>
      <c r="I228" s="52" t="str">
        <f t="shared" ca="1" si="62"/>
        <v/>
      </c>
      <c r="J228" s="135">
        <f>'Default Conversions'!J87</f>
        <v>1.3602382E-2</v>
      </c>
      <c r="K228" s="52" t="str">
        <f t="shared" ca="1" si="62"/>
        <v/>
      </c>
      <c r="L228" s="135">
        <f>'Default Conversions'!L87</f>
        <v>1.9797308000000001E-3</v>
      </c>
      <c r="M228" s="52" t="str">
        <f t="shared" ca="1" si="62"/>
        <v/>
      </c>
      <c r="N228" s="135">
        <f>'Default Conversions'!N87</f>
        <v>1.2015070000000001E-3</v>
      </c>
      <c r="O228" s="52" t="str">
        <f t="shared" ca="1" si="62"/>
        <v/>
      </c>
      <c r="P228" s="46"/>
    </row>
    <row r="229" spans="1:16" ht="15.75" thickBot="1" x14ac:dyDescent="0.3">
      <c r="A229" s="132" t="s">
        <v>293</v>
      </c>
      <c r="B229" s="52" t="s">
        <v>327</v>
      </c>
      <c r="C229" s="170" t="str">
        <f ca="1">IFERROR('transfer 3'!V175,"")</f>
        <v/>
      </c>
      <c r="D229" s="135">
        <f>'Default Conversions'!D88</f>
        <v>5.1276899699999996E-2</v>
      </c>
      <c r="E229" s="52" t="str">
        <f t="shared" ca="1" si="62"/>
        <v/>
      </c>
      <c r="F229" s="135">
        <f>'Default Conversions'!F88</f>
        <v>5.224902000000001</v>
      </c>
      <c r="G229" s="52" t="str">
        <f t="shared" ca="1" si="62"/>
        <v/>
      </c>
      <c r="H229" s="135">
        <f>'Default Conversions'!H88</f>
        <v>8.3333879999999999E-2</v>
      </c>
      <c r="I229" s="52" t="str">
        <f t="shared" ca="1" si="62"/>
        <v/>
      </c>
      <c r="J229" s="135">
        <f>'Default Conversions'!J88</f>
        <v>0.19047744000000003</v>
      </c>
      <c r="K229" s="52" t="str">
        <f t="shared" ca="1" si="62"/>
        <v/>
      </c>
      <c r="L229" s="135">
        <f>'Default Conversions'!L88</f>
        <v>2.8439340000000004E-2</v>
      </c>
      <c r="M229" s="52" t="str">
        <f t="shared" ca="1" si="62"/>
        <v/>
      </c>
      <c r="N229" s="135">
        <f>'Default Conversions'!N88</f>
        <v>2.1208252E-2</v>
      </c>
      <c r="O229" s="52" t="str">
        <f t="shared" ca="1" si="62"/>
        <v/>
      </c>
      <c r="P229" s="46"/>
    </row>
    <row r="230" spans="1:16" ht="15.75" thickBot="1" x14ac:dyDescent="0.3">
      <c r="A230" s="132" t="s">
        <v>294</v>
      </c>
      <c r="B230" s="52" t="s">
        <v>327</v>
      </c>
      <c r="C230" s="170" t="str">
        <f ca="1">IFERROR('transfer 3'!V176,"")</f>
        <v/>
      </c>
      <c r="D230" s="135">
        <f>'Default Conversions'!D89</f>
        <v>7.6204486799999999E-2</v>
      </c>
      <c r="E230" s="52" t="str">
        <f t="shared" ca="1" si="62"/>
        <v/>
      </c>
      <c r="F230" s="135">
        <f>'Default Conversions'!F89</f>
        <v>9.0168140000000001</v>
      </c>
      <c r="G230" s="52" t="str">
        <f t="shared" ca="1" si="62"/>
        <v/>
      </c>
      <c r="H230" s="135">
        <f>'Default Conversions'!H89</f>
        <v>0.10449804</v>
      </c>
      <c r="I230" s="52" t="str">
        <f t="shared" ca="1" si="62"/>
        <v/>
      </c>
      <c r="J230" s="135">
        <f>'Default Conversions'!J89</f>
        <v>0.22707380000000005</v>
      </c>
      <c r="K230" s="52" t="str">
        <f t="shared" ca="1" si="62"/>
        <v/>
      </c>
      <c r="L230" s="135">
        <f>'Default Conversions'!L89</f>
        <v>3.3950840000000003E-2</v>
      </c>
      <c r="M230" s="52" t="str">
        <f t="shared" ca="1" si="62"/>
        <v/>
      </c>
      <c r="N230" s="135">
        <f>'Default Conversions'!N89</f>
        <v>2.3589220000000001E-2</v>
      </c>
      <c r="O230" s="52" t="str">
        <f t="shared" ca="1" si="62"/>
        <v/>
      </c>
      <c r="P230" s="46"/>
    </row>
    <row r="231" spans="1:16" ht="15.75" thickBot="1" x14ac:dyDescent="0.3">
      <c r="A231" s="132" t="s">
        <v>295</v>
      </c>
      <c r="B231" s="52" t="s">
        <v>327</v>
      </c>
      <c r="C231" s="170" t="str">
        <f ca="1">IFERROR('transfer 3'!V177,"")</f>
        <v/>
      </c>
      <c r="D231" s="135">
        <f>'Default Conversions'!D90</f>
        <v>7.1560183499999999E-2</v>
      </c>
      <c r="E231" s="52" t="str">
        <f t="shared" ca="1" si="62"/>
        <v/>
      </c>
      <c r="F231" s="135">
        <f>'Default Conversions'!F90</f>
        <v>7.8704220000000014</v>
      </c>
      <c r="G231" s="52" t="str">
        <f t="shared" ca="1" si="62"/>
        <v/>
      </c>
      <c r="H231" s="135">
        <f>'Default Conversions'!H90</f>
        <v>0.14594451999999999</v>
      </c>
      <c r="I231" s="52" t="str">
        <f t="shared" ca="1" si="62"/>
        <v/>
      </c>
      <c r="J231" s="135">
        <f>'Default Conversions'!J90</f>
        <v>0.33730380000000004</v>
      </c>
      <c r="K231" s="52" t="str">
        <f t="shared" ca="1" si="62"/>
        <v/>
      </c>
      <c r="L231" s="135">
        <f>'Default Conversions'!L90</f>
        <v>5.0485340000000004E-2</v>
      </c>
      <c r="M231" s="52" t="str">
        <f t="shared" ca="1" si="62"/>
        <v/>
      </c>
      <c r="N231" s="135">
        <f>'Default Conversions'!N90</f>
        <v>3.7257739999999998E-2</v>
      </c>
      <c r="O231" s="52" t="str">
        <f t="shared" ca="1" si="62"/>
        <v/>
      </c>
      <c r="P231" s="46"/>
    </row>
    <row r="232" spans="1:16" ht="30" customHeight="1" thickBot="1" x14ac:dyDescent="0.3">
      <c r="A232" s="343" t="s">
        <v>141</v>
      </c>
      <c r="B232" s="344"/>
      <c r="C232" s="344"/>
      <c r="D232" s="344"/>
      <c r="E232" s="344"/>
      <c r="F232" s="344"/>
      <c r="G232" s="344"/>
      <c r="H232" s="344"/>
      <c r="I232" s="344"/>
      <c r="J232" s="344"/>
      <c r="K232" s="344"/>
      <c r="L232" s="344"/>
      <c r="M232" s="344"/>
      <c r="N232" s="344"/>
      <c r="O232" s="345"/>
      <c r="P232" s="46"/>
    </row>
    <row r="233" spans="1:16" ht="15.75" thickBot="1" x14ac:dyDescent="0.3">
      <c r="A233" s="87"/>
      <c r="B233" s="147"/>
      <c r="C233" s="148"/>
      <c r="D233" s="135"/>
      <c r="E233" s="135"/>
      <c r="F233" s="135"/>
      <c r="G233" s="135"/>
      <c r="H233" s="135"/>
      <c r="I233" s="135"/>
      <c r="J233" s="135"/>
      <c r="K233" s="135"/>
      <c r="L233" s="135"/>
      <c r="M233" s="135"/>
      <c r="N233" s="135"/>
      <c r="O233" s="135"/>
      <c r="P233" s="46"/>
    </row>
    <row r="234" spans="1:16" ht="15.75" thickBot="1" x14ac:dyDescent="0.3">
      <c r="A234" s="149" t="s">
        <v>51</v>
      </c>
      <c r="B234" s="147"/>
      <c r="C234" s="135"/>
      <c r="D234" s="135"/>
      <c r="E234" s="135"/>
      <c r="F234" s="135"/>
      <c r="G234" s="135"/>
      <c r="H234" s="135"/>
      <c r="I234" s="135"/>
      <c r="J234" s="135"/>
      <c r="K234" s="135"/>
      <c r="L234" s="135"/>
      <c r="M234" s="135"/>
      <c r="N234" s="135"/>
      <c r="O234" s="135"/>
      <c r="P234" s="46"/>
    </row>
    <row r="235" spans="1:16" ht="15.75" thickBot="1" x14ac:dyDescent="0.3">
      <c r="A235" s="150" t="s">
        <v>52</v>
      </c>
      <c r="B235" s="147" t="s">
        <v>16</v>
      </c>
      <c r="C235" s="56" t="str">
        <f ca="1">IFERROR('transfer 3'!V180,"")</f>
        <v/>
      </c>
      <c r="D235" s="145">
        <f>'Default Conversions'!D93</f>
        <v>3.053799999999999</v>
      </c>
      <c r="E235" s="52" t="str">
        <f t="shared" ref="E235:O239" ca="1" si="63">IFERROR(D235*$C235,"")</f>
        <v/>
      </c>
      <c r="F235" s="145">
        <f>'Default Conversions'!F93</f>
        <v>180</v>
      </c>
      <c r="G235" s="52" t="str">
        <f t="shared" ca="1" si="63"/>
        <v/>
      </c>
      <c r="H235" s="145">
        <f>'Default Conversions'!H93</f>
        <v>0.76999999999999991</v>
      </c>
      <c r="I235" s="52" t="str">
        <f t="shared" ca="1" si="63"/>
        <v/>
      </c>
      <c r="J235" s="145">
        <f>'Default Conversions'!J93</f>
        <v>0.15</v>
      </c>
      <c r="K235" s="52" t="str">
        <f t="shared" ca="1" si="63"/>
        <v/>
      </c>
      <c r="L235" s="145">
        <f>'Default Conversions'!L93</f>
        <v>1.8000000000000002E-2</v>
      </c>
      <c r="M235" s="52" t="str">
        <f t="shared" ca="1" si="63"/>
        <v/>
      </c>
      <c r="N235" s="145" t="str">
        <f>'Default Conversions'!N93</f>
        <v>NP</v>
      </c>
      <c r="O235" s="52" t="str">
        <f t="shared" ca="1" si="63"/>
        <v/>
      </c>
      <c r="P235" s="46"/>
    </row>
    <row r="236" spans="1:16" ht="15.75" thickBot="1" x14ac:dyDescent="0.3">
      <c r="A236" s="150" t="s">
        <v>53</v>
      </c>
      <c r="B236" s="147" t="s">
        <v>16</v>
      </c>
      <c r="C236" s="56" t="str">
        <f ca="1">IFERROR('transfer 3'!V181,"")</f>
        <v/>
      </c>
      <c r="D236" s="145">
        <f>'Default Conversions'!D94</f>
        <v>1.6317999999999993</v>
      </c>
      <c r="E236" s="52" t="str">
        <f t="shared" ca="1" si="63"/>
        <v/>
      </c>
      <c r="F236" s="145">
        <f>'Default Conversions'!F94</f>
        <v>270</v>
      </c>
      <c r="G236" s="52" t="str">
        <f t="shared" ca="1" si="63"/>
        <v/>
      </c>
      <c r="H236" s="145">
        <f>'Default Conversions'!H94</f>
        <v>0.18000000000000002</v>
      </c>
      <c r="I236" s="52" t="str">
        <f t="shared" ca="1" si="63"/>
        <v/>
      </c>
      <c r="J236" s="145">
        <f>'Default Conversions'!J94</f>
        <v>13</v>
      </c>
      <c r="K236" s="52" t="str">
        <f t="shared" ca="1" si="63"/>
        <v/>
      </c>
      <c r="L236" s="145">
        <f>'Default Conversions'!L94</f>
        <v>7.0999999999999995E-3</v>
      </c>
      <c r="M236" s="52" t="str">
        <f t="shared" ca="1" si="63"/>
        <v/>
      </c>
      <c r="N236" s="145" t="str">
        <f>'Default Conversions'!N94</f>
        <v>NP</v>
      </c>
      <c r="O236" s="52" t="str">
        <f t="shared" ca="1" si="63"/>
        <v/>
      </c>
      <c r="P236" s="46"/>
    </row>
    <row r="237" spans="1:16" ht="15.75" thickBot="1" x14ac:dyDescent="0.3">
      <c r="A237" s="150" t="s">
        <v>54</v>
      </c>
      <c r="B237" s="147" t="s">
        <v>16</v>
      </c>
      <c r="C237" s="56" t="str">
        <f ca="1">IFERROR('transfer 3'!V182,"")</f>
        <v/>
      </c>
      <c r="D237" s="145">
        <f>'Default Conversions'!D95</f>
        <v>0.155472</v>
      </c>
      <c r="E237" s="52" t="str">
        <f t="shared" ca="1" si="63"/>
        <v/>
      </c>
      <c r="F237" s="145">
        <f>'Default Conversions'!F95</f>
        <v>25</v>
      </c>
      <c r="G237" s="52" t="str">
        <f t="shared" ca="1" si="63"/>
        <v/>
      </c>
      <c r="H237" s="145">
        <f>'Default Conversions'!H95</f>
        <v>0.15</v>
      </c>
      <c r="I237" s="52" t="str">
        <f t="shared" ca="1" si="63"/>
        <v/>
      </c>
      <c r="J237" s="145">
        <f>'Default Conversions'!J95</f>
        <v>0.5</v>
      </c>
      <c r="K237" s="52" t="str">
        <f t="shared" ca="1" si="63"/>
        <v/>
      </c>
      <c r="L237" s="145">
        <f>'Default Conversions'!L95</f>
        <v>1.5E-3</v>
      </c>
      <c r="M237" s="52" t="str">
        <f t="shared" ca="1" si="63"/>
        <v/>
      </c>
      <c r="N237" s="145" t="str">
        <f>'Default Conversions'!N95</f>
        <v>NP</v>
      </c>
      <c r="O237" s="52" t="str">
        <f t="shared" ca="1" si="63"/>
        <v/>
      </c>
      <c r="P237" s="46"/>
    </row>
    <row r="238" spans="1:16" ht="15.75" thickBot="1" x14ac:dyDescent="0.3">
      <c r="A238" s="150" t="s">
        <v>55</v>
      </c>
      <c r="B238" s="147" t="s">
        <v>16</v>
      </c>
      <c r="C238" s="56" t="str">
        <f ca="1">IFERROR('transfer 3'!V183,"")</f>
        <v/>
      </c>
      <c r="D238" s="145">
        <f>'Default Conversions'!D96</f>
        <v>2.2954000000000012</v>
      </c>
      <c r="E238" s="52" t="str">
        <f t="shared" ca="1" si="63"/>
        <v/>
      </c>
      <c r="F238" s="145">
        <f>'Default Conversions'!F96</f>
        <v>270</v>
      </c>
      <c r="G238" s="52" t="str">
        <f t="shared" ca="1" si="63"/>
        <v/>
      </c>
      <c r="H238" s="145">
        <f>'Default Conversions'!H96</f>
        <v>1.7</v>
      </c>
      <c r="I238" s="52" t="str">
        <f t="shared" ca="1" si="63"/>
        <v/>
      </c>
      <c r="J238" s="145">
        <f>'Default Conversions'!J96</f>
        <v>6.8999999999999992E-2</v>
      </c>
      <c r="K238" s="52" t="str">
        <f t="shared" ca="1" si="63"/>
        <v/>
      </c>
      <c r="L238" s="145">
        <f>'Default Conversions'!L96</f>
        <v>4.1999999999999996E-2</v>
      </c>
      <c r="M238" s="52" t="str">
        <f t="shared" ca="1" si="63"/>
        <v/>
      </c>
      <c r="N238" s="145" t="str">
        <f>'Default Conversions'!N96</f>
        <v>NP</v>
      </c>
      <c r="O238" s="52" t="str">
        <f t="shared" ca="1" si="63"/>
        <v/>
      </c>
      <c r="P238" s="46"/>
    </row>
    <row r="239" spans="1:16" ht="15.75" thickBot="1" x14ac:dyDescent="0.3">
      <c r="A239" s="150" t="s">
        <v>112</v>
      </c>
      <c r="B239" s="147" t="s">
        <v>16</v>
      </c>
      <c r="C239" s="56" t="str">
        <f ca="1">IFERROR('transfer 3'!V184,"")</f>
        <v/>
      </c>
      <c r="D239" s="135" t="str">
        <f ca="1">IFERROR('Transfer 2'!D27,"")</f>
        <v/>
      </c>
      <c r="E239" s="52" t="str">
        <f t="shared" ca="1" si="63"/>
        <v/>
      </c>
      <c r="F239" s="135" t="str">
        <f ca="1">IFERROR('Transfer 2'!F27,"")</f>
        <v/>
      </c>
      <c r="G239" s="52" t="str">
        <f t="shared" ca="1" si="63"/>
        <v/>
      </c>
      <c r="H239" s="135" t="str">
        <f ca="1">IFERROR('Transfer 2'!H27,"")</f>
        <v/>
      </c>
      <c r="I239" s="52" t="str">
        <f t="shared" ca="1" si="63"/>
        <v/>
      </c>
      <c r="J239" s="135" t="str">
        <f ca="1">IFERROR('Transfer 2'!J27,"")</f>
        <v/>
      </c>
      <c r="K239" s="52" t="str">
        <f t="shared" ca="1" si="63"/>
        <v/>
      </c>
      <c r="L239" s="135" t="str">
        <f ca="1">IFERROR('Transfer 2'!L27,"")</f>
        <v/>
      </c>
      <c r="M239" s="52" t="str">
        <f t="shared" ca="1" si="63"/>
        <v/>
      </c>
      <c r="N239" s="135" t="str">
        <f ca="1">IFERROR('Transfer 2'!N27,"")</f>
        <v/>
      </c>
      <c r="O239" s="52" t="str">
        <f t="shared" ca="1" si="63"/>
        <v/>
      </c>
      <c r="P239" s="46"/>
    </row>
    <row r="240" spans="1:16" ht="15.75" thickBot="1" x14ac:dyDescent="0.3">
      <c r="A240" s="125" t="s">
        <v>132</v>
      </c>
      <c r="B240" s="55"/>
      <c r="C240" s="135"/>
      <c r="D240" s="135"/>
      <c r="E240" s="143">
        <f ca="1">SUM(E235:E239)</f>
        <v>0</v>
      </c>
      <c r="F240" s="135"/>
      <c r="G240" s="143">
        <f ca="1">SUM(G235:G239)</f>
        <v>0</v>
      </c>
      <c r="H240" s="135"/>
      <c r="I240" s="143">
        <f ca="1">SUM(I235:I239)</f>
        <v>0</v>
      </c>
      <c r="J240" s="135"/>
      <c r="K240" s="143">
        <f ca="1">SUM(K235:K239)</f>
        <v>0</v>
      </c>
      <c r="L240" s="135"/>
      <c r="M240" s="143">
        <f ca="1">SUM(M235:M239)</f>
        <v>0</v>
      </c>
      <c r="N240" s="135"/>
      <c r="O240" s="143">
        <f ca="1">SUM(O239)</f>
        <v>0</v>
      </c>
      <c r="P240" s="46"/>
    </row>
    <row r="241" spans="1:16" ht="30" customHeight="1" thickBot="1" x14ac:dyDescent="0.3">
      <c r="A241" s="343" t="s">
        <v>141</v>
      </c>
      <c r="B241" s="344"/>
      <c r="C241" s="344"/>
      <c r="D241" s="344"/>
      <c r="E241" s="344"/>
      <c r="F241" s="344"/>
      <c r="G241" s="344"/>
      <c r="H241" s="344"/>
      <c r="I241" s="344"/>
      <c r="J241" s="344"/>
      <c r="K241" s="344"/>
      <c r="L241" s="344"/>
      <c r="M241" s="344"/>
      <c r="N241" s="344"/>
      <c r="O241" s="345"/>
      <c r="P241" s="46"/>
    </row>
    <row r="242" spans="1:16" ht="15.75" thickBot="1" x14ac:dyDescent="0.3">
      <c r="A242" s="150"/>
      <c r="B242" s="147"/>
      <c r="C242" s="135"/>
      <c r="D242" s="135"/>
      <c r="E242" s="135"/>
      <c r="F242" s="135"/>
      <c r="G242" s="135"/>
      <c r="H242" s="135"/>
      <c r="I242" s="135"/>
      <c r="J242" s="135"/>
      <c r="K242" s="135"/>
      <c r="L242" s="135"/>
      <c r="M242" s="135"/>
      <c r="N242" s="135"/>
      <c r="O242" s="135"/>
      <c r="P242" s="46"/>
    </row>
    <row r="243" spans="1:16" ht="15.75" thickBot="1" x14ac:dyDescent="0.3">
      <c r="A243" s="149" t="s">
        <v>56</v>
      </c>
      <c r="B243" s="147"/>
      <c r="C243" s="135"/>
      <c r="D243" s="135"/>
      <c r="E243" s="135"/>
      <c r="F243" s="135"/>
      <c r="G243" s="135"/>
      <c r="H243" s="135"/>
      <c r="I243" s="135"/>
      <c r="J243" s="135"/>
      <c r="K243" s="135"/>
      <c r="L243" s="135"/>
      <c r="M243" s="135"/>
      <c r="N243" s="135"/>
      <c r="O243" s="135"/>
      <c r="P243" s="46"/>
    </row>
    <row r="244" spans="1:16" ht="15.75" thickBot="1" x14ac:dyDescent="0.3">
      <c r="A244" s="150" t="s">
        <v>113</v>
      </c>
      <c r="B244" s="151" t="s">
        <v>16</v>
      </c>
      <c r="C244" s="169" t="str">
        <f ca="1">IFERROR('transfer 3'!V187,"")</f>
        <v/>
      </c>
      <c r="D244" s="142">
        <f>0.1*(D69+D11)</f>
        <v>1.0342</v>
      </c>
      <c r="E244" s="121" t="str">
        <f t="shared" ref="E244" ca="1" si="64">IFERROR(D244*$C244,"")</f>
        <v/>
      </c>
      <c r="F244" s="142" t="str">
        <f ca="1">IFERROR(0.1*F69,"")</f>
        <v/>
      </c>
      <c r="G244" s="121" t="str">
        <f t="shared" ref="G244" ca="1" si="65">IFERROR(F244*$C244,"")</f>
        <v/>
      </c>
      <c r="H244" s="142" t="str">
        <f ca="1">IFERROR(0.1*H69,"")</f>
        <v/>
      </c>
      <c r="I244" s="121" t="str">
        <f t="shared" ref="I244" ca="1" si="66">IFERROR(H244*$C244,"")</f>
        <v/>
      </c>
      <c r="J244" s="142" t="str">
        <f ca="1">IFERROR(0.1*J69,"")</f>
        <v/>
      </c>
      <c r="K244" s="121" t="str">
        <f t="shared" ref="K244" ca="1" si="67">IFERROR(J244*$C244,"")</f>
        <v/>
      </c>
      <c r="L244" s="142" t="str">
        <f ca="1">IFERROR(0.1*L69,"")</f>
        <v/>
      </c>
      <c r="M244" s="121" t="str">
        <f t="shared" ref="M244" ca="1" si="68">IFERROR(L244*$C244,"")</f>
        <v/>
      </c>
      <c r="N244" s="142" t="str">
        <f ca="1">IFERROR(0.1*N69,"")</f>
        <v/>
      </c>
      <c r="O244" s="121" t="str">
        <f t="shared" ref="O244" ca="1" si="69">IFERROR(N244*$C244,"")</f>
        <v/>
      </c>
      <c r="P244" s="46"/>
    </row>
    <row r="245" spans="1:16" ht="16.5" thickBot="1" x14ac:dyDescent="0.3">
      <c r="A245" s="343" t="s">
        <v>141</v>
      </c>
      <c r="B245" s="344"/>
      <c r="C245" s="344"/>
      <c r="D245" s="344"/>
      <c r="E245" s="344"/>
      <c r="F245" s="344"/>
      <c r="G245" s="344"/>
      <c r="H245" s="344"/>
      <c r="I245" s="344"/>
      <c r="J245" s="344"/>
      <c r="K245" s="344"/>
      <c r="L245" s="344"/>
      <c r="M245" s="344"/>
      <c r="N245" s="344"/>
      <c r="O245" s="345"/>
      <c r="P245" s="46"/>
    </row>
    <row r="246" spans="1:16" x14ac:dyDescent="0.25">
      <c r="A246" s="183"/>
      <c r="B246" s="181"/>
      <c r="C246" s="184"/>
      <c r="D246" s="184"/>
      <c r="E246" s="185"/>
      <c r="F246" s="185"/>
      <c r="G246" s="185"/>
      <c r="H246" s="184"/>
      <c r="I246" s="186"/>
      <c r="J246" s="184"/>
      <c r="K246" s="186"/>
      <c r="L246" s="186"/>
      <c r="M246" s="187"/>
      <c r="N246" s="186"/>
      <c r="O246" s="188"/>
      <c r="P246" s="46"/>
    </row>
    <row r="247" spans="1:16" x14ac:dyDescent="0.25">
      <c r="A247" s="183"/>
      <c r="B247" s="181"/>
      <c r="C247" s="184"/>
      <c r="D247" s="184"/>
      <c r="E247" s="185"/>
      <c r="F247" s="185"/>
      <c r="G247" s="185"/>
      <c r="H247" s="184"/>
      <c r="I247" s="186"/>
      <c r="J247" s="184"/>
      <c r="K247" s="186"/>
      <c r="L247" s="186"/>
      <c r="M247" s="187"/>
      <c r="N247" s="186"/>
      <c r="O247" s="188"/>
      <c r="P247" s="46"/>
    </row>
    <row r="248" spans="1:16" ht="15.75" x14ac:dyDescent="0.25">
      <c r="A248" s="230" t="str">
        <f>General!$A$4</f>
        <v>Spreadsheets for Environmental Footprint Analysis (SEFA) Version 3.0, November 2019</v>
      </c>
      <c r="B248" s="213"/>
      <c r="C248" s="213"/>
      <c r="D248" s="213"/>
      <c r="E248" s="213"/>
      <c r="F248" s="213"/>
      <c r="G248" s="213"/>
      <c r="H248" s="213"/>
      <c r="I248" s="213"/>
      <c r="J248" s="213"/>
      <c r="K248" s="213"/>
      <c r="L248" s="213"/>
      <c r="M248" s="213"/>
      <c r="N248" s="2"/>
      <c r="O248" s="47" t="e">
        <f ca="1">General!$A$3</f>
        <v>#REF!</v>
      </c>
      <c r="P248" s="46"/>
    </row>
    <row r="249" spans="1:16" x14ac:dyDescent="0.25">
      <c r="A249" s="213"/>
      <c r="B249" s="213"/>
      <c r="C249" s="213"/>
      <c r="D249" s="213"/>
      <c r="E249" s="213"/>
      <c r="F249" s="213"/>
      <c r="G249" s="213"/>
      <c r="H249" s="213"/>
      <c r="I249" s="213"/>
      <c r="J249" s="213"/>
      <c r="K249" s="213"/>
      <c r="L249" s="213"/>
      <c r="M249" s="213"/>
      <c r="N249" s="2"/>
      <c r="O249" s="47" t="e">
        <f ca="1">General!$A$6</f>
        <v>#REF!</v>
      </c>
      <c r="P249" s="46"/>
    </row>
    <row r="250" spans="1:16" x14ac:dyDescent="0.25">
      <c r="A250" s="213"/>
      <c r="B250" s="213"/>
      <c r="C250" s="213"/>
      <c r="D250" s="213"/>
      <c r="E250" s="213"/>
      <c r="F250" s="213"/>
      <c r="G250" s="213"/>
      <c r="H250" s="213"/>
      <c r="I250" s="213"/>
      <c r="J250" s="213"/>
      <c r="K250" s="213"/>
      <c r="L250" s="213"/>
      <c r="M250" s="213"/>
      <c r="N250" s="2"/>
      <c r="O250" s="47" t="e">
        <f ca="1">General!$C$19</f>
        <v>#REF!</v>
      </c>
      <c r="P250" s="46"/>
    </row>
    <row r="251" spans="1:16" ht="18.75" x14ac:dyDescent="0.3">
      <c r="A251" s="354" t="e">
        <f ca="1">CONCATENATE(O3," - Off-Site Footprint (Scope 3b)")</f>
        <v>#REF!</v>
      </c>
      <c r="B251" s="354"/>
      <c r="C251" s="354"/>
      <c r="D251" s="354"/>
      <c r="E251" s="354"/>
      <c r="F251" s="354"/>
      <c r="G251" s="354"/>
      <c r="H251" s="354"/>
      <c r="I251" s="354"/>
      <c r="J251" s="354"/>
      <c r="K251" s="354"/>
      <c r="L251" s="354"/>
      <c r="M251" s="354"/>
      <c r="N251" s="354"/>
      <c r="O251" s="354"/>
      <c r="P251" s="46"/>
    </row>
    <row r="252" spans="1:16" ht="15.75" thickBot="1" x14ac:dyDescent="0.3">
      <c r="A252" s="46"/>
      <c r="B252" s="46"/>
      <c r="C252" s="46"/>
      <c r="D252" s="46"/>
      <c r="E252" s="46"/>
      <c r="F252" s="46"/>
      <c r="G252" s="46"/>
      <c r="H252" s="46"/>
      <c r="I252" s="46"/>
      <c r="J252" s="46"/>
      <c r="K252" s="46"/>
      <c r="L252" s="46"/>
      <c r="M252" s="46"/>
      <c r="N252" s="46"/>
      <c r="O252" s="46"/>
      <c r="P252" s="46"/>
    </row>
    <row r="253" spans="1:16" ht="15.75" thickBot="1" x14ac:dyDescent="0.3">
      <c r="A253" s="349" t="s">
        <v>19</v>
      </c>
      <c r="B253" s="349" t="s">
        <v>0</v>
      </c>
      <c r="C253" s="349" t="s">
        <v>5</v>
      </c>
      <c r="D253" s="349" t="s">
        <v>6</v>
      </c>
      <c r="E253" s="349"/>
      <c r="F253" s="349" t="s">
        <v>7</v>
      </c>
      <c r="G253" s="349"/>
      <c r="H253" s="349" t="s">
        <v>8</v>
      </c>
      <c r="I253" s="349"/>
      <c r="J253" s="349" t="s">
        <v>9</v>
      </c>
      <c r="K253" s="349"/>
      <c r="L253" s="349" t="s">
        <v>10</v>
      </c>
      <c r="M253" s="349"/>
      <c r="N253" s="349" t="s">
        <v>11</v>
      </c>
      <c r="O253" s="349"/>
      <c r="P253" s="46"/>
    </row>
    <row r="254" spans="1:16" ht="15.75" thickBot="1" x14ac:dyDescent="0.3">
      <c r="A254" s="349"/>
      <c r="B254" s="349"/>
      <c r="C254" s="349"/>
      <c r="D254" s="143" t="s">
        <v>12</v>
      </c>
      <c r="E254" s="349" t="s">
        <v>13</v>
      </c>
      <c r="F254" s="143" t="s">
        <v>12</v>
      </c>
      <c r="G254" s="349" t="s">
        <v>119</v>
      </c>
      <c r="H254" s="143" t="s">
        <v>12</v>
      </c>
      <c r="I254" s="349" t="s">
        <v>14</v>
      </c>
      <c r="J254" s="143" t="s">
        <v>12</v>
      </c>
      <c r="K254" s="349" t="s">
        <v>14</v>
      </c>
      <c r="L254" s="143" t="s">
        <v>12</v>
      </c>
      <c r="M254" s="349" t="s">
        <v>14</v>
      </c>
      <c r="N254" s="143" t="s">
        <v>12</v>
      </c>
      <c r="O254" s="349" t="s">
        <v>14</v>
      </c>
      <c r="P254" s="46"/>
    </row>
    <row r="255" spans="1:16" ht="15.75" thickBot="1" x14ac:dyDescent="0.3">
      <c r="A255" s="349"/>
      <c r="B255" s="349"/>
      <c r="C255" s="349"/>
      <c r="D255" s="143" t="s">
        <v>15</v>
      </c>
      <c r="E255" s="349"/>
      <c r="F255" s="143" t="s">
        <v>15</v>
      </c>
      <c r="G255" s="349"/>
      <c r="H255" s="143" t="s">
        <v>15</v>
      </c>
      <c r="I255" s="349"/>
      <c r="J255" s="143" t="s">
        <v>15</v>
      </c>
      <c r="K255" s="349"/>
      <c r="L255" s="143" t="s">
        <v>15</v>
      </c>
      <c r="M255" s="349"/>
      <c r="N255" s="143" t="s">
        <v>15</v>
      </c>
      <c r="O255" s="349"/>
      <c r="P255" s="46"/>
    </row>
    <row r="256" spans="1:16" ht="15.75" thickBot="1" x14ac:dyDescent="0.3">
      <c r="A256" s="86" t="s">
        <v>121</v>
      </c>
      <c r="B256" s="135"/>
      <c r="C256" s="141"/>
      <c r="D256" s="141"/>
      <c r="E256" s="136"/>
      <c r="F256" s="136"/>
      <c r="G256" s="136"/>
      <c r="H256" s="141"/>
      <c r="I256" s="137"/>
      <c r="J256" s="141"/>
      <c r="K256" s="137"/>
      <c r="L256" s="137"/>
      <c r="M256" s="152"/>
      <c r="N256" s="137"/>
      <c r="O256" s="153"/>
      <c r="P256" s="46"/>
    </row>
    <row r="257" spans="1:16" ht="15.75" thickBot="1" x14ac:dyDescent="0.3">
      <c r="A257" s="150" t="str">
        <f ca="1">IFERROR('transfer 3'!Q190,"User-defined Material #1")</f>
        <v>User-defined Material #1</v>
      </c>
      <c r="B257" s="134" t="str">
        <f ca="1">IFERROR('transfer 3'!R190,"TBD")</f>
        <v>TBD</v>
      </c>
      <c r="C257" s="170" t="str">
        <f ca="1">IFERROR('transfer 3'!V190,"")</f>
        <v/>
      </c>
      <c r="D257" s="135" t="str">
        <f ca="1">IFERROR('Transfer 1'!D18,"")</f>
        <v/>
      </c>
      <c r="E257" s="134" t="str">
        <f t="shared" ref="E257:O276" ca="1" si="70">IFERROR(D257*$C257,"")</f>
        <v/>
      </c>
      <c r="F257" s="135" t="str">
        <f ca="1">IFERROR('Transfer 1'!F18,"")</f>
        <v/>
      </c>
      <c r="G257" s="134" t="str">
        <f t="shared" ca="1" si="70"/>
        <v/>
      </c>
      <c r="H257" s="135" t="str">
        <f ca="1">IFERROR('Transfer 1'!H18,"")</f>
        <v/>
      </c>
      <c r="I257" s="134" t="str">
        <f t="shared" ca="1" si="70"/>
        <v/>
      </c>
      <c r="J257" s="135" t="str">
        <f ca="1">IFERROR('Transfer 1'!J18,"")</f>
        <v/>
      </c>
      <c r="K257" s="134" t="str">
        <f t="shared" ca="1" si="70"/>
        <v/>
      </c>
      <c r="L257" s="135" t="str">
        <f ca="1">IFERROR('Transfer 1'!L18,"")</f>
        <v/>
      </c>
      <c r="M257" s="134" t="str">
        <f t="shared" ca="1" si="70"/>
        <v/>
      </c>
      <c r="N257" s="135" t="str">
        <f ca="1">IFERROR('Transfer 1'!N18,"")</f>
        <v/>
      </c>
      <c r="O257" s="134" t="str">
        <f t="shared" ca="1" si="70"/>
        <v/>
      </c>
      <c r="P257" s="46"/>
    </row>
    <row r="258" spans="1:16" ht="15.75" thickBot="1" x14ac:dyDescent="0.3">
      <c r="A258" s="150" t="str">
        <f ca="1">IFERROR('transfer 3'!Q191,"User-defined Material #1")</f>
        <v>User-defined Material #1</v>
      </c>
      <c r="B258" s="134" t="str">
        <f ca="1">IFERROR('transfer 3'!R191,"TBD")</f>
        <v>TBD</v>
      </c>
      <c r="C258" s="170" t="str">
        <f ca="1">IFERROR('transfer 3'!V191,"")</f>
        <v/>
      </c>
      <c r="D258" s="135" t="str">
        <f ca="1">IFERROR('Transfer 1'!D19,"")</f>
        <v/>
      </c>
      <c r="E258" s="134" t="str">
        <f t="shared" ca="1" si="70"/>
        <v/>
      </c>
      <c r="F258" s="135" t="str">
        <f ca="1">IFERROR('Transfer 1'!F19,"")</f>
        <v/>
      </c>
      <c r="G258" s="134" t="str">
        <f t="shared" ca="1" si="70"/>
        <v/>
      </c>
      <c r="H258" s="135" t="str">
        <f ca="1">IFERROR('Transfer 1'!H19,"")</f>
        <v/>
      </c>
      <c r="I258" s="134" t="str">
        <f t="shared" ca="1" si="70"/>
        <v/>
      </c>
      <c r="J258" s="135" t="str">
        <f ca="1">IFERROR('Transfer 1'!J19,"")</f>
        <v/>
      </c>
      <c r="K258" s="134" t="str">
        <f t="shared" ca="1" si="70"/>
        <v/>
      </c>
      <c r="L258" s="135" t="str">
        <f ca="1">IFERROR('Transfer 1'!L19,"")</f>
        <v/>
      </c>
      <c r="M258" s="134" t="str">
        <f t="shared" ca="1" si="70"/>
        <v/>
      </c>
      <c r="N258" s="135" t="str">
        <f ca="1">IFERROR('Transfer 1'!N19,"")</f>
        <v/>
      </c>
      <c r="O258" s="134" t="str">
        <f t="shared" ca="1" si="70"/>
        <v/>
      </c>
      <c r="P258" s="46"/>
    </row>
    <row r="259" spans="1:16" ht="15.75" thickBot="1" x14ac:dyDescent="0.3">
      <c r="A259" s="150" t="str">
        <f ca="1">IFERROR('transfer 3'!Q192,"User-defined Material #1")</f>
        <v>User-defined Material #1</v>
      </c>
      <c r="B259" s="134" t="str">
        <f ca="1">IFERROR('transfer 3'!R192,"TBD")</f>
        <v>TBD</v>
      </c>
      <c r="C259" s="170" t="str">
        <f ca="1">IFERROR('transfer 3'!V192,"")</f>
        <v/>
      </c>
      <c r="D259" s="135" t="str">
        <f ca="1">IFERROR('Transfer 1'!D20,"")</f>
        <v/>
      </c>
      <c r="E259" s="134" t="str">
        <f t="shared" ca="1" si="70"/>
        <v/>
      </c>
      <c r="F259" s="135" t="str">
        <f ca="1">IFERROR('Transfer 1'!F20,"")</f>
        <v/>
      </c>
      <c r="G259" s="134" t="str">
        <f t="shared" ca="1" si="70"/>
        <v/>
      </c>
      <c r="H259" s="135" t="str">
        <f ca="1">IFERROR('Transfer 1'!H20,"")</f>
        <v/>
      </c>
      <c r="I259" s="134" t="str">
        <f t="shared" ca="1" si="70"/>
        <v/>
      </c>
      <c r="J259" s="135" t="str">
        <f ca="1">IFERROR('Transfer 1'!J20,"")</f>
        <v/>
      </c>
      <c r="K259" s="134" t="str">
        <f t="shared" ca="1" si="70"/>
        <v/>
      </c>
      <c r="L259" s="135" t="str">
        <f ca="1">IFERROR('Transfer 1'!L20,"")</f>
        <v/>
      </c>
      <c r="M259" s="134" t="str">
        <f t="shared" ca="1" si="70"/>
        <v/>
      </c>
      <c r="N259" s="135" t="str">
        <f ca="1">IFERROR('Transfer 1'!N20,"")</f>
        <v/>
      </c>
      <c r="O259" s="134" t="str">
        <f t="shared" ca="1" si="70"/>
        <v/>
      </c>
      <c r="P259" s="46"/>
    </row>
    <row r="260" spans="1:16" ht="15.75" thickBot="1" x14ac:dyDescent="0.3">
      <c r="A260" s="150" t="str">
        <f ca="1">IFERROR('transfer 3'!Q193,"User-defined Material #1")</f>
        <v>User-defined Material #1</v>
      </c>
      <c r="B260" s="134" t="str">
        <f ca="1">IFERROR('transfer 3'!R193,"TBD")</f>
        <v>TBD</v>
      </c>
      <c r="C260" s="170" t="str">
        <f ca="1">IFERROR('transfer 3'!V193,"")</f>
        <v/>
      </c>
      <c r="D260" s="135" t="str">
        <f ca="1">IFERROR('Transfer 1'!D21,"")</f>
        <v/>
      </c>
      <c r="E260" s="134" t="str">
        <f t="shared" ca="1" si="70"/>
        <v/>
      </c>
      <c r="F260" s="135" t="str">
        <f ca="1">IFERROR('Transfer 1'!F21,"")</f>
        <v/>
      </c>
      <c r="G260" s="134" t="str">
        <f t="shared" ca="1" si="70"/>
        <v/>
      </c>
      <c r="H260" s="135" t="str">
        <f ca="1">IFERROR('Transfer 1'!H21,"")</f>
        <v/>
      </c>
      <c r="I260" s="134" t="str">
        <f t="shared" ca="1" si="70"/>
        <v/>
      </c>
      <c r="J260" s="135" t="str">
        <f ca="1">IFERROR('Transfer 1'!J21,"")</f>
        <v/>
      </c>
      <c r="K260" s="134" t="str">
        <f t="shared" ca="1" si="70"/>
        <v/>
      </c>
      <c r="L260" s="135" t="str">
        <f ca="1">IFERROR('Transfer 1'!L21,"")</f>
        <v/>
      </c>
      <c r="M260" s="134" t="str">
        <f t="shared" ca="1" si="70"/>
        <v/>
      </c>
      <c r="N260" s="135" t="str">
        <f ca="1">IFERROR('Transfer 1'!N21,"")</f>
        <v/>
      </c>
      <c r="O260" s="134" t="str">
        <f t="shared" ca="1" si="70"/>
        <v/>
      </c>
      <c r="P260" s="46"/>
    </row>
    <row r="261" spans="1:16" ht="15.75" thickBot="1" x14ac:dyDescent="0.3">
      <c r="A261" s="150" t="str">
        <f ca="1">IFERROR('transfer 3'!Q194,"User-defined Material #1")</f>
        <v>User-defined Material #1</v>
      </c>
      <c r="B261" s="134" t="str">
        <f ca="1">IFERROR('transfer 3'!R194,"TBD")</f>
        <v>TBD</v>
      </c>
      <c r="C261" s="170" t="str">
        <f ca="1">IFERROR('transfer 3'!V194,"")</f>
        <v/>
      </c>
      <c r="D261" s="135" t="str">
        <f ca="1">IFERROR('Transfer 1'!D22,"")</f>
        <v/>
      </c>
      <c r="E261" s="134" t="str">
        <f t="shared" ca="1" si="70"/>
        <v/>
      </c>
      <c r="F261" s="135" t="str">
        <f ca="1">IFERROR('Transfer 1'!F22,"")</f>
        <v/>
      </c>
      <c r="G261" s="134" t="str">
        <f t="shared" ca="1" si="70"/>
        <v/>
      </c>
      <c r="H261" s="135" t="str">
        <f ca="1">IFERROR('Transfer 1'!H22,"")</f>
        <v/>
      </c>
      <c r="I261" s="134" t="str">
        <f t="shared" ca="1" si="70"/>
        <v/>
      </c>
      <c r="J261" s="135" t="str">
        <f ca="1">IFERROR('Transfer 1'!J22,"")</f>
        <v/>
      </c>
      <c r="K261" s="134" t="str">
        <f t="shared" ca="1" si="70"/>
        <v/>
      </c>
      <c r="L261" s="135" t="str">
        <f ca="1">IFERROR('Transfer 1'!L22,"")</f>
        <v/>
      </c>
      <c r="M261" s="134" t="str">
        <f t="shared" ca="1" si="70"/>
        <v/>
      </c>
      <c r="N261" s="135" t="str">
        <f ca="1">IFERROR('Transfer 1'!N22,"")</f>
        <v/>
      </c>
      <c r="O261" s="134" t="str">
        <f t="shared" ca="1" si="70"/>
        <v/>
      </c>
      <c r="P261" s="46"/>
    </row>
    <row r="262" spans="1:16" ht="15.75" thickBot="1" x14ac:dyDescent="0.3">
      <c r="A262" s="150" t="str">
        <f ca="1">IFERROR('transfer 3'!Q195,"User-defined Material #1")</f>
        <v>User-defined Material #1</v>
      </c>
      <c r="B262" s="134" t="str">
        <f ca="1">IFERROR('transfer 3'!R195,"TBD")</f>
        <v>TBD</v>
      </c>
      <c r="C262" s="170" t="str">
        <f ca="1">IFERROR('transfer 3'!V195,"")</f>
        <v/>
      </c>
      <c r="D262" s="135" t="str">
        <f ca="1">IFERROR('Transfer 1'!D23,"")</f>
        <v/>
      </c>
      <c r="E262" s="134" t="str">
        <f t="shared" ca="1" si="70"/>
        <v/>
      </c>
      <c r="F262" s="135" t="str">
        <f ca="1">IFERROR('Transfer 1'!F23,"")</f>
        <v/>
      </c>
      <c r="G262" s="134" t="str">
        <f t="shared" ca="1" si="70"/>
        <v/>
      </c>
      <c r="H262" s="135" t="str">
        <f ca="1">IFERROR('Transfer 1'!H23,"")</f>
        <v/>
      </c>
      <c r="I262" s="134" t="str">
        <f t="shared" ca="1" si="70"/>
        <v/>
      </c>
      <c r="J262" s="135" t="str">
        <f ca="1">IFERROR('Transfer 1'!J23,"")</f>
        <v/>
      </c>
      <c r="K262" s="134" t="str">
        <f t="shared" ca="1" si="70"/>
        <v/>
      </c>
      <c r="L262" s="135" t="str">
        <f ca="1">IFERROR('Transfer 1'!L23,"")</f>
        <v/>
      </c>
      <c r="M262" s="134" t="str">
        <f t="shared" ca="1" si="70"/>
        <v/>
      </c>
      <c r="N262" s="135" t="str">
        <f ca="1">IFERROR('Transfer 1'!N23,"")</f>
        <v/>
      </c>
      <c r="O262" s="134" t="str">
        <f t="shared" ca="1" si="70"/>
        <v/>
      </c>
      <c r="P262" s="46"/>
    </row>
    <row r="263" spans="1:16" ht="15.75" thickBot="1" x14ac:dyDescent="0.3">
      <c r="A263" s="150" t="str">
        <f ca="1">IFERROR('transfer 3'!Q196,"User-defined Material #1")</f>
        <v>User-defined Material #1</v>
      </c>
      <c r="B263" s="134" t="str">
        <f ca="1">IFERROR('transfer 3'!R196,"TBD")</f>
        <v>TBD</v>
      </c>
      <c r="C263" s="170" t="str">
        <f ca="1">IFERROR('transfer 3'!V196,"")</f>
        <v/>
      </c>
      <c r="D263" s="135" t="str">
        <f ca="1">IFERROR('Transfer 1'!D24,"")</f>
        <v/>
      </c>
      <c r="E263" s="134" t="str">
        <f t="shared" ca="1" si="70"/>
        <v/>
      </c>
      <c r="F263" s="135" t="str">
        <f ca="1">IFERROR('Transfer 1'!F24,"")</f>
        <v/>
      </c>
      <c r="G263" s="134" t="str">
        <f t="shared" ca="1" si="70"/>
        <v/>
      </c>
      <c r="H263" s="135" t="str">
        <f ca="1">IFERROR('Transfer 1'!H24,"")</f>
        <v/>
      </c>
      <c r="I263" s="134" t="str">
        <f t="shared" ca="1" si="70"/>
        <v/>
      </c>
      <c r="J263" s="135" t="str">
        <f ca="1">IFERROR('Transfer 1'!J24,"")</f>
        <v/>
      </c>
      <c r="K263" s="134" t="str">
        <f t="shared" ca="1" si="70"/>
        <v/>
      </c>
      <c r="L263" s="135" t="str">
        <f ca="1">IFERROR('Transfer 1'!L24,"")</f>
        <v/>
      </c>
      <c r="M263" s="134" t="str">
        <f t="shared" ca="1" si="70"/>
        <v/>
      </c>
      <c r="N263" s="135" t="str">
        <f ca="1">IFERROR('Transfer 1'!N24,"")</f>
        <v/>
      </c>
      <c r="O263" s="134" t="str">
        <f t="shared" ca="1" si="70"/>
        <v/>
      </c>
      <c r="P263" s="46"/>
    </row>
    <row r="264" spans="1:16" ht="15.75" thickBot="1" x14ac:dyDescent="0.3">
      <c r="A264" s="150" t="str">
        <f ca="1">IFERROR('transfer 3'!Q197,"User-defined Material #1")</f>
        <v>User-defined Material #1</v>
      </c>
      <c r="B264" s="134" t="str">
        <f ca="1">IFERROR('transfer 3'!R197,"TBD")</f>
        <v>TBD</v>
      </c>
      <c r="C264" s="170" t="str">
        <f ca="1">IFERROR('transfer 3'!V197,"")</f>
        <v/>
      </c>
      <c r="D264" s="135" t="str">
        <f ca="1">IFERROR('Transfer 1'!D25,"")</f>
        <v/>
      </c>
      <c r="E264" s="134" t="str">
        <f t="shared" ca="1" si="70"/>
        <v/>
      </c>
      <c r="F264" s="135" t="str">
        <f ca="1">IFERROR('Transfer 1'!F25,"")</f>
        <v/>
      </c>
      <c r="G264" s="134" t="str">
        <f t="shared" ca="1" si="70"/>
        <v/>
      </c>
      <c r="H264" s="135" t="str">
        <f ca="1">IFERROR('Transfer 1'!H25,"")</f>
        <v/>
      </c>
      <c r="I264" s="134" t="str">
        <f t="shared" ca="1" si="70"/>
        <v/>
      </c>
      <c r="J264" s="135" t="str">
        <f ca="1">IFERROR('Transfer 1'!J25,"")</f>
        <v/>
      </c>
      <c r="K264" s="134" t="str">
        <f t="shared" ca="1" si="70"/>
        <v/>
      </c>
      <c r="L264" s="135" t="str">
        <f ca="1">IFERROR('Transfer 1'!L25,"")</f>
        <v/>
      </c>
      <c r="M264" s="134" t="str">
        <f t="shared" ca="1" si="70"/>
        <v/>
      </c>
      <c r="N264" s="135" t="str">
        <f ca="1">IFERROR('Transfer 1'!N25,"")</f>
        <v/>
      </c>
      <c r="O264" s="134" t="str">
        <f t="shared" ca="1" si="70"/>
        <v/>
      </c>
      <c r="P264" s="46"/>
    </row>
    <row r="265" spans="1:16" ht="15.75" thickBot="1" x14ac:dyDescent="0.3">
      <c r="A265" s="150" t="str">
        <f ca="1">IFERROR('transfer 3'!Q198,"User-defined Material #1")</f>
        <v>User-defined Material #1</v>
      </c>
      <c r="B265" s="134" t="str">
        <f ca="1">IFERROR('transfer 3'!R198,"TBD")</f>
        <v>TBD</v>
      </c>
      <c r="C265" s="170" t="str">
        <f ca="1">IFERROR('transfer 3'!V198,"")</f>
        <v/>
      </c>
      <c r="D265" s="135" t="str">
        <f ca="1">IFERROR('Transfer 1'!D26,"")</f>
        <v/>
      </c>
      <c r="E265" s="134" t="str">
        <f t="shared" ca="1" si="70"/>
        <v/>
      </c>
      <c r="F265" s="135" t="str">
        <f ca="1">IFERROR('Transfer 1'!F26,"")</f>
        <v/>
      </c>
      <c r="G265" s="134" t="str">
        <f t="shared" ca="1" si="70"/>
        <v/>
      </c>
      <c r="H265" s="135" t="str">
        <f ca="1">IFERROR('Transfer 1'!H26,"")</f>
        <v/>
      </c>
      <c r="I265" s="134" t="str">
        <f t="shared" ca="1" si="70"/>
        <v/>
      </c>
      <c r="J265" s="135" t="str">
        <f ca="1">IFERROR('Transfer 1'!J26,"")</f>
        <v/>
      </c>
      <c r="K265" s="134" t="str">
        <f t="shared" ca="1" si="70"/>
        <v/>
      </c>
      <c r="L265" s="135" t="str">
        <f ca="1">IFERROR('Transfer 1'!L26,"")</f>
        <v/>
      </c>
      <c r="M265" s="134" t="str">
        <f t="shared" ca="1" si="70"/>
        <v/>
      </c>
      <c r="N265" s="135" t="str">
        <f ca="1">IFERROR('Transfer 1'!N26,"")</f>
        <v/>
      </c>
      <c r="O265" s="134" t="str">
        <f t="shared" ca="1" si="70"/>
        <v/>
      </c>
      <c r="P265" s="46"/>
    </row>
    <row r="266" spans="1:16" ht="15.75" thickBot="1" x14ac:dyDescent="0.3">
      <c r="A266" s="150" t="str">
        <f ca="1">IFERROR('transfer 3'!Q199,"User-defined Material #1")</f>
        <v>User-defined Material #1</v>
      </c>
      <c r="B266" s="134" t="str">
        <f ca="1">IFERROR('transfer 3'!R199,"TBD")</f>
        <v>TBD</v>
      </c>
      <c r="C266" s="170" t="str">
        <f ca="1">IFERROR('transfer 3'!V199,"")</f>
        <v/>
      </c>
      <c r="D266" s="135" t="str">
        <f ca="1">IFERROR('Transfer 1'!D27,"")</f>
        <v/>
      </c>
      <c r="E266" s="134" t="str">
        <f t="shared" ca="1" si="70"/>
        <v/>
      </c>
      <c r="F266" s="135" t="str">
        <f ca="1">IFERROR('Transfer 1'!F27,"")</f>
        <v/>
      </c>
      <c r="G266" s="134" t="str">
        <f t="shared" ca="1" si="70"/>
        <v/>
      </c>
      <c r="H266" s="135" t="str">
        <f ca="1">IFERROR('Transfer 1'!H27,"")</f>
        <v/>
      </c>
      <c r="I266" s="134" t="str">
        <f t="shared" ca="1" si="70"/>
        <v/>
      </c>
      <c r="J266" s="135" t="str">
        <f ca="1">IFERROR('Transfer 1'!J27,"")</f>
        <v/>
      </c>
      <c r="K266" s="134" t="str">
        <f t="shared" ca="1" si="70"/>
        <v/>
      </c>
      <c r="L266" s="135" t="str">
        <f ca="1">IFERROR('Transfer 1'!L27,"")</f>
        <v/>
      </c>
      <c r="M266" s="134" t="str">
        <f t="shared" ca="1" si="70"/>
        <v/>
      </c>
      <c r="N266" s="135" t="str">
        <f ca="1">IFERROR('Transfer 1'!N27,"")</f>
        <v/>
      </c>
      <c r="O266" s="134" t="str">
        <f t="shared" ca="1" si="70"/>
        <v/>
      </c>
      <c r="P266" s="46"/>
    </row>
    <row r="267" spans="1:16" ht="15.75" thickBot="1" x14ac:dyDescent="0.3">
      <c r="A267" s="150" t="str">
        <f ca="1">IFERROR('transfer 3'!Q200,"User-defined Material #1")</f>
        <v>User-defined Material #1</v>
      </c>
      <c r="B267" s="134" t="str">
        <f ca="1">IFERROR('transfer 3'!R200,"TBD")</f>
        <v>TBD</v>
      </c>
      <c r="C267" s="170" t="str">
        <f ca="1">IFERROR('transfer 3'!V200,"")</f>
        <v/>
      </c>
      <c r="D267" s="135" t="str">
        <f ca="1">IFERROR('Transfer 1'!D28,"")</f>
        <v/>
      </c>
      <c r="E267" s="134" t="str">
        <f t="shared" ca="1" si="70"/>
        <v/>
      </c>
      <c r="F267" s="135" t="str">
        <f ca="1">IFERROR('Transfer 1'!F28,"")</f>
        <v/>
      </c>
      <c r="G267" s="134" t="str">
        <f t="shared" ca="1" si="70"/>
        <v/>
      </c>
      <c r="H267" s="135" t="str">
        <f ca="1">IFERROR('Transfer 1'!H28,"")</f>
        <v/>
      </c>
      <c r="I267" s="134" t="str">
        <f t="shared" ca="1" si="70"/>
        <v/>
      </c>
      <c r="J267" s="135" t="str">
        <f ca="1">IFERROR('Transfer 1'!J28,"")</f>
        <v/>
      </c>
      <c r="K267" s="134" t="str">
        <f t="shared" ca="1" si="70"/>
        <v/>
      </c>
      <c r="L267" s="135" t="str">
        <f ca="1">IFERROR('Transfer 1'!L28,"")</f>
        <v/>
      </c>
      <c r="M267" s="134" t="str">
        <f t="shared" ca="1" si="70"/>
        <v/>
      </c>
      <c r="N267" s="135" t="str">
        <f ca="1">IFERROR('Transfer 1'!N28,"")</f>
        <v/>
      </c>
      <c r="O267" s="134" t="str">
        <f t="shared" ca="1" si="70"/>
        <v/>
      </c>
      <c r="P267" s="46"/>
    </row>
    <row r="268" spans="1:16" ht="15.75" thickBot="1" x14ac:dyDescent="0.3">
      <c r="A268" s="150" t="str">
        <f ca="1">IFERROR('transfer 3'!Q201,"User-defined Material #1")</f>
        <v>User-defined Material #1</v>
      </c>
      <c r="B268" s="134" t="str">
        <f ca="1">IFERROR('transfer 3'!R201,"TBD")</f>
        <v>TBD</v>
      </c>
      <c r="C268" s="170" t="str">
        <f ca="1">IFERROR('transfer 3'!V201,"")</f>
        <v/>
      </c>
      <c r="D268" s="135" t="str">
        <f ca="1">IFERROR('Transfer 1'!D29,"")</f>
        <v/>
      </c>
      <c r="E268" s="134" t="str">
        <f t="shared" ca="1" si="70"/>
        <v/>
      </c>
      <c r="F268" s="135" t="str">
        <f ca="1">IFERROR('Transfer 1'!F29,"")</f>
        <v/>
      </c>
      <c r="G268" s="134" t="str">
        <f t="shared" ca="1" si="70"/>
        <v/>
      </c>
      <c r="H268" s="135" t="str">
        <f ca="1">IFERROR('Transfer 1'!H29,"")</f>
        <v/>
      </c>
      <c r="I268" s="134" t="str">
        <f t="shared" ca="1" si="70"/>
        <v/>
      </c>
      <c r="J268" s="135" t="str">
        <f ca="1">IFERROR('Transfer 1'!J29,"")</f>
        <v/>
      </c>
      <c r="K268" s="134" t="str">
        <f t="shared" ca="1" si="70"/>
        <v/>
      </c>
      <c r="L268" s="135" t="str">
        <f ca="1">IFERROR('Transfer 1'!L29,"")</f>
        <v/>
      </c>
      <c r="M268" s="134" t="str">
        <f t="shared" ca="1" si="70"/>
        <v/>
      </c>
      <c r="N268" s="135" t="str">
        <f ca="1">IFERROR('Transfer 1'!N29,"")</f>
        <v/>
      </c>
      <c r="O268" s="134" t="str">
        <f t="shared" ca="1" si="70"/>
        <v/>
      </c>
      <c r="P268" s="46"/>
    </row>
    <row r="269" spans="1:16" ht="15.75" thickBot="1" x14ac:dyDescent="0.3">
      <c r="A269" s="150" t="str">
        <f ca="1">IFERROR('transfer 3'!Q202,"User-defined Material #1")</f>
        <v>User-defined Material #1</v>
      </c>
      <c r="B269" s="134" t="str">
        <f ca="1">IFERROR('transfer 3'!R202,"TBD")</f>
        <v>TBD</v>
      </c>
      <c r="C269" s="170" t="str">
        <f ca="1">IFERROR('transfer 3'!V202,"")</f>
        <v/>
      </c>
      <c r="D269" s="135" t="str">
        <f ca="1">IFERROR('Transfer 1'!D30,"")</f>
        <v/>
      </c>
      <c r="E269" s="134" t="str">
        <f t="shared" ca="1" si="70"/>
        <v/>
      </c>
      <c r="F269" s="135" t="str">
        <f ca="1">IFERROR('Transfer 1'!F30,"")</f>
        <v/>
      </c>
      <c r="G269" s="134" t="str">
        <f t="shared" ca="1" si="70"/>
        <v/>
      </c>
      <c r="H269" s="135" t="str">
        <f ca="1">IFERROR('Transfer 1'!H30,"")</f>
        <v/>
      </c>
      <c r="I269" s="134" t="str">
        <f t="shared" ca="1" si="70"/>
        <v/>
      </c>
      <c r="J269" s="135" t="str">
        <f ca="1">IFERROR('Transfer 1'!J30,"")</f>
        <v/>
      </c>
      <c r="K269" s="134" t="str">
        <f t="shared" ca="1" si="70"/>
        <v/>
      </c>
      <c r="L269" s="135" t="str">
        <f ca="1">IFERROR('Transfer 1'!L30,"")</f>
        <v/>
      </c>
      <c r="M269" s="134" t="str">
        <f t="shared" ca="1" si="70"/>
        <v/>
      </c>
      <c r="N269" s="135" t="str">
        <f ca="1">IFERROR('Transfer 1'!N30,"")</f>
        <v/>
      </c>
      <c r="O269" s="134" t="str">
        <f t="shared" ca="1" si="70"/>
        <v/>
      </c>
      <c r="P269" s="46"/>
    </row>
    <row r="270" spans="1:16" ht="15.75" thickBot="1" x14ac:dyDescent="0.3">
      <c r="A270" s="150" t="str">
        <f ca="1">IFERROR('transfer 3'!Q203,"User-defined Material #1")</f>
        <v>User-defined Material #1</v>
      </c>
      <c r="B270" s="134" t="str">
        <f ca="1">IFERROR('transfer 3'!R203,"TBD")</f>
        <v>TBD</v>
      </c>
      <c r="C270" s="170" t="str">
        <f ca="1">IFERROR('transfer 3'!V203,"")</f>
        <v/>
      </c>
      <c r="D270" s="135" t="str">
        <f ca="1">IFERROR('Transfer 1'!D31,"")</f>
        <v/>
      </c>
      <c r="E270" s="134" t="str">
        <f t="shared" ca="1" si="70"/>
        <v/>
      </c>
      <c r="F270" s="135" t="str">
        <f ca="1">IFERROR('Transfer 1'!F31,"")</f>
        <v/>
      </c>
      <c r="G270" s="134" t="str">
        <f t="shared" ca="1" si="70"/>
        <v/>
      </c>
      <c r="H270" s="135" t="str">
        <f ca="1">IFERROR('Transfer 1'!H31,"")</f>
        <v/>
      </c>
      <c r="I270" s="134" t="str">
        <f t="shared" ca="1" si="70"/>
        <v/>
      </c>
      <c r="J270" s="135" t="str">
        <f ca="1">IFERROR('Transfer 1'!J31,"")</f>
        <v/>
      </c>
      <c r="K270" s="134" t="str">
        <f t="shared" ca="1" si="70"/>
        <v/>
      </c>
      <c r="L270" s="135" t="str">
        <f ca="1">IFERROR('Transfer 1'!L31,"")</f>
        <v/>
      </c>
      <c r="M270" s="134" t="str">
        <f t="shared" ca="1" si="70"/>
        <v/>
      </c>
      <c r="N270" s="135" t="str">
        <f ca="1">IFERROR('Transfer 1'!N31,"")</f>
        <v/>
      </c>
      <c r="O270" s="134" t="str">
        <f t="shared" ca="1" si="70"/>
        <v/>
      </c>
      <c r="P270" s="46"/>
    </row>
    <row r="271" spans="1:16" ht="15.75" thickBot="1" x14ac:dyDescent="0.3">
      <c r="A271" s="150" t="str">
        <f ca="1">IFERROR('transfer 3'!Q204,"User-defined Material #1")</f>
        <v>User-defined Material #1</v>
      </c>
      <c r="B271" s="134" t="str">
        <f ca="1">IFERROR('transfer 3'!R204,"TBD")</f>
        <v>TBD</v>
      </c>
      <c r="C271" s="170" t="str">
        <f ca="1">IFERROR('transfer 3'!V204,"")</f>
        <v/>
      </c>
      <c r="D271" s="135" t="str">
        <f ca="1">IFERROR('Transfer 1'!D32,"")</f>
        <v/>
      </c>
      <c r="E271" s="134" t="str">
        <f t="shared" ca="1" si="70"/>
        <v/>
      </c>
      <c r="F271" s="135" t="str">
        <f ca="1">IFERROR('Transfer 1'!F32,"")</f>
        <v/>
      </c>
      <c r="G271" s="134" t="str">
        <f t="shared" ca="1" si="70"/>
        <v/>
      </c>
      <c r="H271" s="135" t="str">
        <f ca="1">IFERROR('Transfer 1'!H32,"")</f>
        <v/>
      </c>
      <c r="I271" s="134" t="str">
        <f t="shared" ca="1" si="70"/>
        <v/>
      </c>
      <c r="J271" s="135" t="str">
        <f ca="1">IFERROR('Transfer 1'!J32,"")</f>
        <v/>
      </c>
      <c r="K271" s="134" t="str">
        <f t="shared" ca="1" si="70"/>
        <v/>
      </c>
      <c r="L271" s="135" t="str">
        <f ca="1">IFERROR('Transfer 1'!L32,"")</f>
        <v/>
      </c>
      <c r="M271" s="134" t="str">
        <f t="shared" ca="1" si="70"/>
        <v/>
      </c>
      <c r="N271" s="135" t="str">
        <f ca="1">IFERROR('Transfer 1'!N32,"")</f>
        <v/>
      </c>
      <c r="O271" s="134" t="str">
        <f t="shared" ca="1" si="70"/>
        <v/>
      </c>
      <c r="P271" s="46"/>
    </row>
    <row r="272" spans="1:16" ht="15.75" thickBot="1" x14ac:dyDescent="0.3">
      <c r="A272" s="150" t="str">
        <f ca="1">IFERROR('transfer 3'!Q205,"User-defined Material #1")</f>
        <v>User-defined Material #1</v>
      </c>
      <c r="B272" s="134" t="str">
        <f ca="1">IFERROR('transfer 3'!R205,"TBD")</f>
        <v>TBD</v>
      </c>
      <c r="C272" s="170" t="str">
        <f ca="1">IFERROR('transfer 3'!V205,"")</f>
        <v/>
      </c>
      <c r="D272" s="135" t="str">
        <f ca="1">IFERROR('Transfer 1'!D33,"")</f>
        <v/>
      </c>
      <c r="E272" s="134" t="str">
        <f t="shared" ca="1" si="70"/>
        <v/>
      </c>
      <c r="F272" s="135" t="str">
        <f ca="1">IFERROR('Transfer 1'!F33,"")</f>
        <v/>
      </c>
      <c r="G272" s="134" t="str">
        <f t="shared" ca="1" si="70"/>
        <v/>
      </c>
      <c r="H272" s="135" t="str">
        <f ca="1">IFERROR('Transfer 1'!H33,"")</f>
        <v/>
      </c>
      <c r="I272" s="134" t="str">
        <f t="shared" ca="1" si="70"/>
        <v/>
      </c>
      <c r="J272" s="135" t="str">
        <f ca="1">IFERROR('Transfer 1'!J33,"")</f>
        <v/>
      </c>
      <c r="K272" s="134" t="str">
        <f t="shared" ca="1" si="70"/>
        <v/>
      </c>
      <c r="L272" s="135" t="str">
        <f ca="1">IFERROR('Transfer 1'!L33,"")</f>
        <v/>
      </c>
      <c r="M272" s="134" t="str">
        <f t="shared" ca="1" si="70"/>
        <v/>
      </c>
      <c r="N272" s="135" t="str">
        <f ca="1">IFERROR('Transfer 1'!N33,"")</f>
        <v/>
      </c>
      <c r="O272" s="134" t="str">
        <f t="shared" ca="1" si="70"/>
        <v/>
      </c>
      <c r="P272" s="46"/>
    </row>
    <row r="273" spans="1:16" ht="15.75" thickBot="1" x14ac:dyDescent="0.3">
      <c r="A273" s="150" t="str">
        <f ca="1">IFERROR('transfer 3'!Q206,"User-defined Material #1")</f>
        <v>User-defined Material #1</v>
      </c>
      <c r="B273" s="134" t="str">
        <f ca="1">IFERROR('transfer 3'!R206,"TBD")</f>
        <v>TBD</v>
      </c>
      <c r="C273" s="170" t="str">
        <f ca="1">IFERROR('transfer 3'!V206,"")</f>
        <v/>
      </c>
      <c r="D273" s="135" t="str">
        <f ca="1">IFERROR('Transfer 1'!D34,"")</f>
        <v/>
      </c>
      <c r="E273" s="134" t="str">
        <f t="shared" ca="1" si="70"/>
        <v/>
      </c>
      <c r="F273" s="135" t="str">
        <f ca="1">IFERROR('Transfer 1'!F34,"")</f>
        <v/>
      </c>
      <c r="G273" s="134" t="str">
        <f t="shared" ca="1" si="70"/>
        <v/>
      </c>
      <c r="H273" s="135" t="str">
        <f ca="1">IFERROR('Transfer 1'!H34,"")</f>
        <v/>
      </c>
      <c r="I273" s="134" t="str">
        <f t="shared" ca="1" si="70"/>
        <v/>
      </c>
      <c r="J273" s="135" t="str">
        <f ca="1">IFERROR('Transfer 1'!J34,"")</f>
        <v/>
      </c>
      <c r="K273" s="134" t="str">
        <f t="shared" ca="1" si="70"/>
        <v/>
      </c>
      <c r="L273" s="135" t="str">
        <f ca="1">IFERROR('Transfer 1'!L34,"")</f>
        <v/>
      </c>
      <c r="M273" s="134" t="str">
        <f t="shared" ca="1" si="70"/>
        <v/>
      </c>
      <c r="N273" s="135" t="str">
        <f ca="1">IFERROR('Transfer 1'!N34,"")</f>
        <v/>
      </c>
      <c r="O273" s="134" t="str">
        <f t="shared" ca="1" si="70"/>
        <v/>
      </c>
      <c r="P273" s="46"/>
    </row>
    <row r="274" spans="1:16" ht="15.75" thickBot="1" x14ac:dyDescent="0.3">
      <c r="A274" s="150" t="str">
        <f ca="1">IFERROR('transfer 3'!Q207,"User-defined Material #1")</f>
        <v>User-defined Material #1</v>
      </c>
      <c r="B274" s="134" t="str">
        <f ca="1">IFERROR('transfer 3'!R207,"TBD")</f>
        <v>TBD</v>
      </c>
      <c r="C274" s="170" t="str">
        <f ca="1">IFERROR('transfer 3'!V207,"")</f>
        <v/>
      </c>
      <c r="D274" s="135" t="str">
        <f ca="1">IFERROR('Transfer 1'!D35,"")</f>
        <v/>
      </c>
      <c r="E274" s="134" t="str">
        <f t="shared" ca="1" si="70"/>
        <v/>
      </c>
      <c r="F274" s="135" t="str">
        <f ca="1">IFERROR('Transfer 1'!F35,"")</f>
        <v/>
      </c>
      <c r="G274" s="134" t="str">
        <f t="shared" ca="1" si="70"/>
        <v/>
      </c>
      <c r="H274" s="135" t="str">
        <f ca="1">IFERROR('Transfer 1'!H35,"")</f>
        <v/>
      </c>
      <c r="I274" s="134" t="str">
        <f t="shared" ca="1" si="70"/>
        <v/>
      </c>
      <c r="J274" s="135" t="str">
        <f ca="1">IFERROR('Transfer 1'!J35,"")</f>
        <v/>
      </c>
      <c r="K274" s="134" t="str">
        <f t="shared" ca="1" si="70"/>
        <v/>
      </c>
      <c r="L274" s="135" t="str">
        <f ca="1">IFERROR('Transfer 1'!L35,"")</f>
        <v/>
      </c>
      <c r="M274" s="134" t="str">
        <f t="shared" ca="1" si="70"/>
        <v/>
      </c>
      <c r="N274" s="135" t="str">
        <f ca="1">IFERROR('Transfer 1'!N35,"")</f>
        <v/>
      </c>
      <c r="O274" s="134" t="str">
        <f t="shared" ca="1" si="70"/>
        <v/>
      </c>
      <c r="P274" s="46"/>
    </row>
    <row r="275" spans="1:16" ht="15.75" thickBot="1" x14ac:dyDescent="0.3">
      <c r="A275" s="150" t="str">
        <f ca="1">IFERROR('transfer 3'!Q208,"User-defined Material #1")</f>
        <v>User-defined Material #1</v>
      </c>
      <c r="B275" s="134" t="str">
        <f ca="1">IFERROR('transfer 3'!R208,"TBD")</f>
        <v>TBD</v>
      </c>
      <c r="C275" s="170" t="str">
        <f ca="1">IFERROR('transfer 3'!V208,"")</f>
        <v/>
      </c>
      <c r="D275" s="135" t="str">
        <f ca="1">IFERROR('Transfer 1'!D36,"")</f>
        <v/>
      </c>
      <c r="E275" s="134" t="str">
        <f t="shared" ca="1" si="70"/>
        <v/>
      </c>
      <c r="F275" s="135" t="str">
        <f ca="1">IFERROR('Transfer 1'!F36,"")</f>
        <v/>
      </c>
      <c r="G275" s="134" t="str">
        <f t="shared" ca="1" si="70"/>
        <v/>
      </c>
      <c r="H275" s="135" t="str">
        <f ca="1">IFERROR('Transfer 1'!H36,"")</f>
        <v/>
      </c>
      <c r="I275" s="134" t="str">
        <f t="shared" ca="1" si="70"/>
        <v/>
      </c>
      <c r="J275" s="135" t="str">
        <f ca="1">IFERROR('Transfer 1'!J36,"")</f>
        <v/>
      </c>
      <c r="K275" s="134" t="str">
        <f t="shared" ca="1" si="70"/>
        <v/>
      </c>
      <c r="L275" s="135" t="str">
        <f ca="1">IFERROR('Transfer 1'!L36,"")</f>
        <v/>
      </c>
      <c r="M275" s="134" t="str">
        <f t="shared" ca="1" si="70"/>
        <v/>
      </c>
      <c r="N275" s="135" t="str">
        <f ca="1">IFERROR('Transfer 1'!N36,"")</f>
        <v/>
      </c>
      <c r="O275" s="134" t="str">
        <f t="shared" ca="1" si="70"/>
        <v/>
      </c>
      <c r="P275" s="46"/>
    </row>
    <row r="276" spans="1:16" ht="15" customHeight="1" thickBot="1" x14ac:dyDescent="0.3">
      <c r="A276" s="150" t="str">
        <f ca="1">IFERROR('transfer 3'!Q209,"User-defined Material #1")</f>
        <v>User-defined Material #1</v>
      </c>
      <c r="B276" s="134" t="str">
        <f ca="1">IFERROR('transfer 3'!R209,"TBD")</f>
        <v>TBD</v>
      </c>
      <c r="C276" s="170" t="str">
        <f ca="1">IFERROR('transfer 3'!V209,"")</f>
        <v/>
      </c>
      <c r="D276" s="135" t="str">
        <f ca="1">IFERROR('Transfer 1'!D37,"")</f>
        <v/>
      </c>
      <c r="E276" s="134" t="str">
        <f ca="1">IFERROR(D276*$C276,"")</f>
        <v/>
      </c>
      <c r="F276" s="135" t="str">
        <f ca="1">IFERROR('Transfer 1'!F37,"")</f>
        <v/>
      </c>
      <c r="G276" s="134" t="str">
        <f t="shared" ca="1" si="70"/>
        <v/>
      </c>
      <c r="H276" s="135" t="str">
        <f ca="1">IFERROR('Transfer 1'!H37,"")</f>
        <v/>
      </c>
      <c r="I276" s="134" t="str">
        <f t="shared" ca="1" si="70"/>
        <v/>
      </c>
      <c r="J276" s="135" t="str">
        <f ca="1">IFERROR('Transfer 1'!J37,"")</f>
        <v/>
      </c>
      <c r="K276" s="134" t="str">
        <f t="shared" ca="1" si="70"/>
        <v/>
      </c>
      <c r="L276" s="135" t="str">
        <f ca="1">IFERROR('Transfer 1'!L37,"")</f>
        <v/>
      </c>
      <c r="M276" s="134" t="str">
        <f t="shared" ca="1" si="70"/>
        <v/>
      </c>
      <c r="N276" s="135" t="str">
        <f ca="1">IFERROR('Transfer 1'!N37,"")</f>
        <v/>
      </c>
      <c r="O276" s="134" t="str">
        <f t="shared" ca="1" si="70"/>
        <v/>
      </c>
      <c r="P276" s="46"/>
    </row>
    <row r="277" spans="1:16" ht="16.5" thickBot="1" x14ac:dyDescent="0.3">
      <c r="A277" s="343" t="s">
        <v>141</v>
      </c>
      <c r="B277" s="344"/>
      <c r="C277" s="344"/>
      <c r="D277" s="344"/>
      <c r="E277" s="344"/>
      <c r="F277" s="344"/>
      <c r="G277" s="344"/>
      <c r="H277" s="344"/>
      <c r="I277" s="344"/>
      <c r="J277" s="344"/>
      <c r="K277" s="344"/>
      <c r="L277" s="344"/>
      <c r="M277" s="344"/>
      <c r="N277" s="344"/>
      <c r="O277" s="345"/>
      <c r="P277" s="46"/>
    </row>
    <row r="278" spans="1:16" ht="15.75" thickBot="1" x14ac:dyDescent="0.3">
      <c r="A278" s="86" t="s">
        <v>122</v>
      </c>
      <c r="B278" s="87"/>
      <c r="C278" s="87"/>
      <c r="D278" s="87"/>
      <c r="E278" s="87"/>
      <c r="F278" s="87"/>
      <c r="G278" s="87"/>
      <c r="H278" s="87"/>
      <c r="I278" s="87"/>
      <c r="J278" s="87"/>
      <c r="K278" s="87"/>
      <c r="L278" s="87"/>
      <c r="M278" s="87"/>
      <c r="N278" s="87"/>
      <c r="O278" s="87"/>
      <c r="P278" s="46"/>
    </row>
    <row r="279" spans="1:16" ht="15.75" thickBot="1" x14ac:dyDescent="0.3">
      <c r="A279" s="87" t="str">
        <f ca="1">IFERROR('transfer 3'!Q215, "User-defined Recycled/Reused On-Site #1")</f>
        <v>User-defined Recycled/Reused On-Site #1</v>
      </c>
      <c r="B279" s="135" t="str">
        <f ca="1">IFERROR('transfer 3'!R215,"TBD")</f>
        <v>TBD</v>
      </c>
      <c r="C279" s="170" t="str">
        <f ca="1">IFERROR('transfer 3'!V215,"")</f>
        <v/>
      </c>
      <c r="D279" s="135" t="str">
        <f ca="1">IFERROR('Transfer 1'!D51,"")</f>
        <v/>
      </c>
      <c r="E279" s="135" t="str">
        <f ca="1">IFERROR(D279*$C279,"")</f>
        <v/>
      </c>
      <c r="F279" s="135" t="str">
        <f ca="1">IFERROR('Transfer 1'!F51,"")</f>
        <v/>
      </c>
      <c r="G279" s="135" t="str">
        <f ca="1">IFERROR(F279*$C279,"")</f>
        <v/>
      </c>
      <c r="H279" s="135" t="str">
        <f ca="1">IFERROR('Transfer 1'!H51,"")</f>
        <v/>
      </c>
      <c r="I279" s="135" t="str">
        <f ca="1">IFERROR(H279*$C279,"")</f>
        <v/>
      </c>
      <c r="J279" s="135" t="str">
        <f ca="1">IFERROR('Transfer 1'!J51,"")</f>
        <v/>
      </c>
      <c r="K279" s="135" t="str">
        <f ca="1">IFERROR(J279*$C279,"")</f>
        <v/>
      </c>
      <c r="L279" s="135" t="str">
        <f ca="1">IFERROR('Transfer 1'!L51,"")</f>
        <v/>
      </c>
      <c r="M279" s="135" t="str">
        <f ca="1">IFERROR(L279*$C279,"")</f>
        <v/>
      </c>
      <c r="N279" s="135" t="str">
        <f ca="1">IFERROR('Transfer 1'!N51,"")</f>
        <v/>
      </c>
      <c r="O279" s="135" t="str">
        <f ca="1">IFERROR(N279*$C279,"")</f>
        <v/>
      </c>
      <c r="P279" s="46"/>
    </row>
    <row r="280" spans="1:16" ht="15.75" thickBot="1" x14ac:dyDescent="0.3">
      <c r="A280" s="87" t="str">
        <f ca="1">IFERROR('transfer 3'!Q216, "User-defined Recycled/Reused On-Site #1")</f>
        <v>User-defined Recycled/Reused On-Site #1</v>
      </c>
      <c r="B280" s="135" t="str">
        <f ca="1">IFERROR('transfer 3'!R216,"TBD")</f>
        <v>TBD</v>
      </c>
      <c r="C280" s="170" t="str">
        <f ca="1">IFERROR('transfer 3'!V216,"")</f>
        <v/>
      </c>
      <c r="D280" s="135" t="str">
        <f ca="1">IFERROR('Transfer 1'!D52,"")</f>
        <v/>
      </c>
      <c r="E280" s="135" t="str">
        <f t="shared" ref="E280:E287" ca="1" si="71">IFERROR(D280*$C280,"")</f>
        <v/>
      </c>
      <c r="F280" s="135" t="str">
        <f ca="1">IFERROR('Transfer 1'!F52,"")</f>
        <v/>
      </c>
      <c r="G280" s="135" t="str">
        <f t="shared" ref="G280:G287" ca="1" si="72">IFERROR(F280*$C280,"")</f>
        <v/>
      </c>
      <c r="H280" s="135" t="str">
        <f ca="1">IFERROR('Transfer 1'!H52,"")</f>
        <v/>
      </c>
      <c r="I280" s="135" t="str">
        <f t="shared" ref="I280:I287" ca="1" si="73">IFERROR(H280*$C280,"")</f>
        <v/>
      </c>
      <c r="J280" s="135" t="str">
        <f ca="1">IFERROR('Transfer 1'!J52,"")</f>
        <v/>
      </c>
      <c r="K280" s="135" t="str">
        <f t="shared" ref="K280:K287" ca="1" si="74">IFERROR(J280*$C280,"")</f>
        <v/>
      </c>
      <c r="L280" s="135" t="str">
        <f ca="1">IFERROR('Transfer 1'!L52,"")</f>
        <v/>
      </c>
      <c r="M280" s="135" t="str">
        <f t="shared" ref="M280:M287" ca="1" si="75">IFERROR(L280*$C280,"")</f>
        <v/>
      </c>
      <c r="N280" s="135" t="str">
        <f ca="1">IFERROR('Transfer 1'!N52,"")</f>
        <v/>
      </c>
      <c r="O280" s="135" t="str">
        <f t="shared" ref="O280:O287" ca="1" si="76">IFERROR(N280*$C280,"")</f>
        <v/>
      </c>
      <c r="P280" s="46"/>
    </row>
    <row r="281" spans="1:16" ht="15.75" thickBot="1" x14ac:dyDescent="0.3">
      <c r="A281" s="87" t="str">
        <f ca="1">IFERROR('transfer 3'!Q217, "User-defined Recycled/Reused On-Site #1")</f>
        <v>User-defined Recycled/Reused On-Site #1</v>
      </c>
      <c r="B281" s="135" t="str">
        <f ca="1">IFERROR('transfer 3'!R217,"TBD")</f>
        <v>TBD</v>
      </c>
      <c r="C281" s="170" t="str">
        <f ca="1">IFERROR('transfer 3'!V217,"")</f>
        <v/>
      </c>
      <c r="D281" s="135" t="str">
        <f ca="1">IFERROR('Transfer 1'!D53,"")</f>
        <v/>
      </c>
      <c r="E281" s="135" t="str">
        <f t="shared" ca="1" si="71"/>
        <v/>
      </c>
      <c r="F281" s="135" t="str">
        <f ca="1">IFERROR('Transfer 1'!F53,"")</f>
        <v/>
      </c>
      <c r="G281" s="135" t="str">
        <f t="shared" ca="1" si="72"/>
        <v/>
      </c>
      <c r="H281" s="135" t="str">
        <f ca="1">IFERROR('Transfer 1'!H53,"")</f>
        <v/>
      </c>
      <c r="I281" s="135" t="str">
        <f t="shared" ca="1" si="73"/>
        <v/>
      </c>
      <c r="J281" s="135" t="str">
        <f ca="1">IFERROR('Transfer 1'!J53,"")</f>
        <v/>
      </c>
      <c r="K281" s="135" t="str">
        <f t="shared" ca="1" si="74"/>
        <v/>
      </c>
      <c r="L281" s="135" t="str">
        <f ca="1">IFERROR('Transfer 1'!L53,"")</f>
        <v/>
      </c>
      <c r="M281" s="135" t="str">
        <f t="shared" ca="1" si="75"/>
        <v/>
      </c>
      <c r="N281" s="135" t="str">
        <f ca="1">IFERROR('Transfer 1'!N53,"")</f>
        <v/>
      </c>
      <c r="O281" s="135" t="str">
        <f t="shared" ca="1" si="76"/>
        <v/>
      </c>
      <c r="P281" s="46"/>
    </row>
    <row r="282" spans="1:16" ht="15.75" thickBot="1" x14ac:dyDescent="0.3">
      <c r="A282" s="87" t="str">
        <f ca="1">IFERROR('transfer 3'!Q218, "User-defined Recycled/Reused On-Site #1")</f>
        <v>User-defined Recycled/Reused On-Site #1</v>
      </c>
      <c r="B282" s="135" t="str">
        <f ca="1">IFERROR('transfer 3'!R218,"TBD")</f>
        <v>TBD</v>
      </c>
      <c r="C282" s="170" t="str">
        <f ca="1">IFERROR('transfer 3'!V218,"")</f>
        <v/>
      </c>
      <c r="D282" s="135" t="str">
        <f ca="1">IFERROR('Transfer 1'!D54,"")</f>
        <v/>
      </c>
      <c r="E282" s="135" t="str">
        <f t="shared" ca="1" si="71"/>
        <v/>
      </c>
      <c r="F282" s="135" t="str">
        <f ca="1">IFERROR('Transfer 1'!F54,"")</f>
        <v/>
      </c>
      <c r="G282" s="135" t="str">
        <f t="shared" ca="1" si="72"/>
        <v/>
      </c>
      <c r="H282" s="135" t="str">
        <f ca="1">IFERROR('Transfer 1'!H54,"")</f>
        <v/>
      </c>
      <c r="I282" s="135" t="str">
        <f t="shared" ca="1" si="73"/>
        <v/>
      </c>
      <c r="J282" s="135" t="str">
        <f ca="1">IFERROR('Transfer 1'!J54,"")</f>
        <v/>
      </c>
      <c r="K282" s="135" t="str">
        <f t="shared" ca="1" si="74"/>
        <v/>
      </c>
      <c r="L282" s="135" t="str">
        <f ca="1">IFERROR('Transfer 1'!L54,"")</f>
        <v/>
      </c>
      <c r="M282" s="135" t="str">
        <f t="shared" ca="1" si="75"/>
        <v/>
      </c>
      <c r="N282" s="135" t="str">
        <f ca="1">IFERROR('Transfer 1'!N54,"")</f>
        <v/>
      </c>
      <c r="O282" s="135" t="str">
        <f t="shared" ca="1" si="76"/>
        <v/>
      </c>
      <c r="P282" s="46"/>
    </row>
    <row r="283" spans="1:16" ht="15.75" thickBot="1" x14ac:dyDescent="0.3">
      <c r="A283" s="87" t="str">
        <f ca="1">IFERROR('transfer 3'!Q219, "User-defined Recycled/Reused On-Site #1")</f>
        <v>User-defined Recycled/Reused On-Site #1</v>
      </c>
      <c r="B283" s="135" t="str">
        <f ca="1">IFERROR('transfer 3'!R219,"TBD")</f>
        <v>TBD</v>
      </c>
      <c r="C283" s="170" t="str">
        <f ca="1">IFERROR('transfer 3'!V219,"")</f>
        <v/>
      </c>
      <c r="D283" s="135" t="str">
        <f ca="1">IFERROR('Transfer 1'!D55,"")</f>
        <v/>
      </c>
      <c r="E283" s="135" t="str">
        <f t="shared" ca="1" si="71"/>
        <v/>
      </c>
      <c r="F283" s="135" t="str">
        <f ca="1">IFERROR('Transfer 1'!F55,"")</f>
        <v/>
      </c>
      <c r="G283" s="135" t="str">
        <f t="shared" ca="1" si="72"/>
        <v/>
      </c>
      <c r="H283" s="135" t="str">
        <f ca="1">IFERROR('Transfer 1'!H55,"")</f>
        <v/>
      </c>
      <c r="I283" s="135" t="str">
        <f t="shared" ca="1" si="73"/>
        <v/>
      </c>
      <c r="J283" s="135" t="str">
        <f ca="1">IFERROR('Transfer 1'!J55,"")</f>
        <v/>
      </c>
      <c r="K283" s="135" t="str">
        <f t="shared" ca="1" si="74"/>
        <v/>
      </c>
      <c r="L283" s="135" t="str">
        <f ca="1">IFERROR('Transfer 1'!L55,"")</f>
        <v/>
      </c>
      <c r="M283" s="135" t="str">
        <f t="shared" ca="1" si="75"/>
        <v/>
      </c>
      <c r="N283" s="135" t="str">
        <f ca="1">IFERROR('Transfer 1'!N55,"")</f>
        <v/>
      </c>
      <c r="O283" s="135" t="str">
        <f t="shared" ca="1" si="76"/>
        <v/>
      </c>
      <c r="P283" s="46"/>
    </row>
    <row r="284" spans="1:16" ht="15.75" thickBot="1" x14ac:dyDescent="0.3">
      <c r="A284" s="87" t="str">
        <f ca="1">IFERROR('transfer 3'!Q220, "User-defined Recycled/Reused On-Site #1")</f>
        <v>User-defined Recycled/Reused On-Site #1</v>
      </c>
      <c r="B284" s="135" t="str">
        <f ca="1">IFERROR('transfer 3'!R220,"TBD")</f>
        <v>TBD</v>
      </c>
      <c r="C284" s="170" t="str">
        <f ca="1">IFERROR('transfer 3'!V220,"")</f>
        <v/>
      </c>
      <c r="D284" s="135" t="str">
        <f ca="1">IFERROR('Transfer 1'!D56,"")</f>
        <v/>
      </c>
      <c r="E284" s="135" t="str">
        <f t="shared" ca="1" si="71"/>
        <v/>
      </c>
      <c r="F284" s="135" t="str">
        <f ca="1">IFERROR('Transfer 1'!F56,"")</f>
        <v/>
      </c>
      <c r="G284" s="135" t="str">
        <f t="shared" ca="1" si="72"/>
        <v/>
      </c>
      <c r="H284" s="135" t="str">
        <f ca="1">IFERROR('Transfer 1'!H56,"")</f>
        <v/>
      </c>
      <c r="I284" s="135" t="str">
        <f t="shared" ca="1" si="73"/>
        <v/>
      </c>
      <c r="J284" s="135" t="str">
        <f ca="1">IFERROR('Transfer 1'!J56,"")</f>
        <v/>
      </c>
      <c r="K284" s="135" t="str">
        <f t="shared" ca="1" si="74"/>
        <v/>
      </c>
      <c r="L284" s="135" t="str">
        <f ca="1">IFERROR('Transfer 1'!L56,"")</f>
        <v/>
      </c>
      <c r="M284" s="135" t="str">
        <f t="shared" ca="1" si="75"/>
        <v/>
      </c>
      <c r="N284" s="135" t="str">
        <f ca="1">IFERROR('Transfer 1'!N56,"")</f>
        <v/>
      </c>
      <c r="O284" s="135" t="str">
        <f t="shared" ca="1" si="76"/>
        <v/>
      </c>
      <c r="P284" s="46"/>
    </row>
    <row r="285" spans="1:16" ht="15.75" thickBot="1" x14ac:dyDescent="0.3">
      <c r="A285" s="87" t="str">
        <f ca="1">IFERROR('transfer 3'!Q221, "User-defined Recycled/Reused On-Site #1")</f>
        <v>User-defined Recycled/Reused On-Site #1</v>
      </c>
      <c r="B285" s="135" t="str">
        <f ca="1">IFERROR('transfer 3'!R221,"TBD")</f>
        <v>TBD</v>
      </c>
      <c r="C285" s="170" t="str">
        <f ca="1">IFERROR('transfer 3'!V221,"")</f>
        <v/>
      </c>
      <c r="D285" s="135" t="str">
        <f ca="1">IFERROR('Transfer 1'!D57,"")</f>
        <v/>
      </c>
      <c r="E285" s="135" t="str">
        <f t="shared" ca="1" si="71"/>
        <v/>
      </c>
      <c r="F285" s="135" t="str">
        <f ca="1">IFERROR('Transfer 1'!F57,"")</f>
        <v/>
      </c>
      <c r="G285" s="135" t="str">
        <f t="shared" ca="1" si="72"/>
        <v/>
      </c>
      <c r="H285" s="135" t="str">
        <f ca="1">IFERROR('Transfer 1'!H57,"")</f>
        <v/>
      </c>
      <c r="I285" s="135" t="str">
        <f t="shared" ca="1" si="73"/>
        <v/>
      </c>
      <c r="J285" s="135" t="str">
        <f ca="1">IFERROR('Transfer 1'!J57,"")</f>
        <v/>
      </c>
      <c r="K285" s="135" t="str">
        <f t="shared" ca="1" si="74"/>
        <v/>
      </c>
      <c r="L285" s="135" t="str">
        <f ca="1">IFERROR('Transfer 1'!L57,"")</f>
        <v/>
      </c>
      <c r="M285" s="135" t="str">
        <f t="shared" ca="1" si="75"/>
        <v/>
      </c>
      <c r="N285" s="135" t="str">
        <f ca="1">IFERROR('Transfer 1'!N57,"")</f>
        <v/>
      </c>
      <c r="O285" s="135" t="str">
        <f t="shared" ca="1" si="76"/>
        <v/>
      </c>
      <c r="P285" s="46"/>
    </row>
    <row r="286" spans="1:16" ht="15.75" thickBot="1" x14ac:dyDescent="0.3">
      <c r="A286" s="87" t="str">
        <f ca="1">IFERROR('transfer 3'!Q222, "User-defined Recycled/Reused On-Site #1")</f>
        <v>User-defined Recycled/Reused On-Site #1</v>
      </c>
      <c r="B286" s="135" t="str">
        <f ca="1">IFERROR('transfer 3'!R222,"TBD")</f>
        <v>TBD</v>
      </c>
      <c r="C286" s="170" t="str">
        <f ca="1">IFERROR('transfer 3'!V222,"")</f>
        <v/>
      </c>
      <c r="D286" s="135" t="str">
        <f ca="1">IFERROR('Transfer 1'!D58,"")</f>
        <v/>
      </c>
      <c r="E286" s="135" t="str">
        <f t="shared" ca="1" si="71"/>
        <v/>
      </c>
      <c r="F286" s="135" t="str">
        <f ca="1">IFERROR('Transfer 1'!F58,"")</f>
        <v/>
      </c>
      <c r="G286" s="135" t="str">
        <f t="shared" ca="1" si="72"/>
        <v/>
      </c>
      <c r="H286" s="135" t="str">
        <f ca="1">IFERROR('Transfer 1'!H58,"")</f>
        <v/>
      </c>
      <c r="I286" s="135" t="str">
        <f t="shared" ca="1" si="73"/>
        <v/>
      </c>
      <c r="J286" s="135" t="str">
        <f ca="1">IFERROR('Transfer 1'!J58,"")</f>
        <v/>
      </c>
      <c r="K286" s="135" t="str">
        <f t="shared" ca="1" si="74"/>
        <v/>
      </c>
      <c r="L286" s="135" t="str">
        <f ca="1">IFERROR('Transfer 1'!L58,"")</f>
        <v/>
      </c>
      <c r="M286" s="135" t="str">
        <f t="shared" ca="1" si="75"/>
        <v/>
      </c>
      <c r="N286" s="135" t="str">
        <f ca="1">IFERROR('Transfer 1'!N58,"")</f>
        <v/>
      </c>
      <c r="O286" s="135" t="str">
        <f t="shared" ca="1" si="76"/>
        <v/>
      </c>
      <c r="P286" s="46"/>
    </row>
    <row r="287" spans="1:16" ht="15.75" thickBot="1" x14ac:dyDescent="0.3">
      <c r="A287" s="87" t="str">
        <f ca="1">IFERROR('transfer 3'!Q223, "User-defined Recycled/Reused On-Site #1")</f>
        <v>User-defined Recycled/Reused On-Site #1</v>
      </c>
      <c r="B287" s="135" t="str">
        <f ca="1">IFERROR('transfer 3'!R223,"TBD")</f>
        <v>TBD</v>
      </c>
      <c r="C287" s="170" t="str">
        <f ca="1">IFERROR('transfer 3'!V223,"")</f>
        <v/>
      </c>
      <c r="D287" s="135" t="str">
        <f ca="1">IFERROR('Transfer 1'!D59,"")</f>
        <v/>
      </c>
      <c r="E287" s="135" t="str">
        <f t="shared" ca="1" si="71"/>
        <v/>
      </c>
      <c r="F287" s="135" t="str">
        <f ca="1">IFERROR('Transfer 1'!F59,"")</f>
        <v/>
      </c>
      <c r="G287" s="135" t="str">
        <f t="shared" ca="1" si="72"/>
        <v/>
      </c>
      <c r="H287" s="135" t="str">
        <f ca="1">IFERROR('Transfer 1'!H59,"")</f>
        <v/>
      </c>
      <c r="I287" s="135" t="str">
        <f t="shared" ca="1" si="73"/>
        <v/>
      </c>
      <c r="J287" s="135" t="str">
        <f ca="1">IFERROR('Transfer 1'!J59,"")</f>
        <v/>
      </c>
      <c r="K287" s="135" t="str">
        <f t="shared" ca="1" si="74"/>
        <v/>
      </c>
      <c r="L287" s="135" t="str">
        <f ca="1">IFERROR('Transfer 1'!L59,"")</f>
        <v/>
      </c>
      <c r="M287" s="135" t="str">
        <f t="shared" ca="1" si="75"/>
        <v/>
      </c>
      <c r="N287" s="135" t="str">
        <f ca="1">IFERROR('Transfer 1'!N59,"")</f>
        <v/>
      </c>
      <c r="O287" s="135" t="str">
        <f t="shared" ca="1" si="76"/>
        <v/>
      </c>
      <c r="P287" s="46"/>
    </row>
    <row r="288" spans="1:16" ht="16.5" thickBot="1" x14ac:dyDescent="0.3">
      <c r="A288" s="343" t="s">
        <v>141</v>
      </c>
      <c r="B288" s="344"/>
      <c r="C288" s="344"/>
      <c r="D288" s="344"/>
      <c r="E288" s="344"/>
      <c r="F288" s="344"/>
      <c r="G288" s="344"/>
      <c r="H288" s="344"/>
      <c r="I288" s="344"/>
      <c r="J288" s="344"/>
      <c r="K288" s="344"/>
      <c r="L288" s="344"/>
      <c r="M288" s="344"/>
      <c r="N288" s="344"/>
      <c r="O288" s="345"/>
      <c r="P288" s="46"/>
    </row>
    <row r="289" spans="1:16" ht="15.75" thickBot="1" x14ac:dyDescent="0.3">
      <c r="A289" s="154" t="s">
        <v>156</v>
      </c>
      <c r="B289" s="134"/>
      <c r="C289" s="134"/>
      <c r="D289" s="135"/>
      <c r="E289" s="236">
        <f ca="1">SUM(E136:E154,E176:E187,E193:E198,E202:E204,E217:E220,E221:E231,E235:E239,E244,E257:E276,E279:E287)</f>
        <v>0</v>
      </c>
      <c r="F289" s="135"/>
      <c r="G289" s="236">
        <f ca="1">SUM(G136:G154,G176:G187,G193:G198,G202:G204,G217:G220,G221:G231,G235:G239,G244,G257:G276,G279:G287)</f>
        <v>0</v>
      </c>
      <c r="H289" s="135"/>
      <c r="I289" s="236">
        <f ca="1">SUM(I136:I154,I176:I187,I193:I198,I202:I204,I217:I220,I221:I231,I235:I239,I244,I257:I276,I279:I287)</f>
        <v>0</v>
      </c>
      <c r="J289" s="135"/>
      <c r="K289" s="236">
        <f ca="1">SUM(K136:K154,K176:K187,K193:K198,K202:K204,K217:K220,K221:K231,K235:K239,K244,K257:K276,K279:K287)</f>
        <v>0</v>
      </c>
      <c r="L289" s="135"/>
      <c r="M289" s="236">
        <f ca="1">SUM(M136:M154,M176:M187,M193:M198,M202:M204,M217:M220,M221:M231,M235:M239,M244,M257:M276,M279:M287)</f>
        <v>0</v>
      </c>
      <c r="N289" s="135"/>
      <c r="O289" s="236">
        <f ca="1">SUM(O136:O154,O176:O187,O193:O198,O202:O204,O217:O220,O221:O231,O235:O239,O244,O257:O276,O279:O287)</f>
        <v>0</v>
      </c>
      <c r="P289" s="46"/>
    </row>
    <row r="290" spans="1:16" ht="15.75" x14ac:dyDescent="0.25">
      <c r="A290" s="230" t="str">
        <f>General!$A$4</f>
        <v>Spreadsheets for Environmental Footprint Analysis (SEFA) Version 3.0, November 2019</v>
      </c>
      <c r="B290" s="213"/>
      <c r="C290" s="213"/>
      <c r="D290" s="213"/>
      <c r="E290" s="213"/>
      <c r="F290" s="213"/>
      <c r="G290" s="213"/>
      <c r="H290" s="213"/>
      <c r="I290" s="213"/>
      <c r="J290" s="213"/>
      <c r="K290" s="213"/>
      <c r="L290" s="213"/>
      <c r="M290" s="213"/>
      <c r="N290" s="2"/>
      <c r="O290" s="47" t="e">
        <f ca="1">General!$A$3</f>
        <v>#REF!</v>
      </c>
      <c r="P290" s="46"/>
    </row>
    <row r="291" spans="1:16" x14ac:dyDescent="0.25">
      <c r="A291" s="213"/>
      <c r="B291" s="213"/>
      <c r="C291" s="213"/>
      <c r="D291" s="213"/>
      <c r="E291" s="213"/>
      <c r="F291" s="213"/>
      <c r="G291" s="213"/>
      <c r="H291" s="213"/>
      <c r="I291" s="213"/>
      <c r="J291" s="213"/>
      <c r="K291" s="213"/>
      <c r="L291" s="213"/>
      <c r="M291" s="213"/>
      <c r="N291" s="2"/>
      <c r="O291" s="47" t="e">
        <f ca="1">General!$A$6</f>
        <v>#REF!</v>
      </c>
      <c r="P291" s="46"/>
    </row>
    <row r="292" spans="1:16" x14ac:dyDescent="0.25">
      <c r="A292" s="213"/>
      <c r="B292" s="213"/>
      <c r="C292" s="213"/>
      <c r="D292" s="213"/>
      <c r="E292" s="213"/>
      <c r="F292" s="213"/>
      <c r="G292" s="213"/>
      <c r="H292" s="213"/>
      <c r="I292" s="213"/>
      <c r="J292" s="213"/>
      <c r="K292" s="213"/>
      <c r="L292" s="213"/>
      <c r="M292" s="213"/>
      <c r="N292" s="2"/>
      <c r="O292" s="47" t="e">
        <f ca="1">General!$C$19</f>
        <v>#REF!</v>
      </c>
      <c r="P292" s="46"/>
    </row>
    <row r="293" spans="1:16" ht="18.75" x14ac:dyDescent="0.3">
      <c r="A293" s="354" t="e">
        <f ca="1">CONCATENATE(O3," - Intermediate Totals")</f>
        <v>#REF!</v>
      </c>
      <c r="B293" s="354"/>
      <c r="C293" s="354"/>
      <c r="D293" s="354"/>
      <c r="E293" s="354"/>
      <c r="F293" s="354"/>
      <c r="G293" s="354"/>
      <c r="H293" s="354"/>
      <c r="I293" s="354"/>
      <c r="J293" s="354"/>
      <c r="K293" s="354"/>
      <c r="L293" s="354"/>
      <c r="M293" s="354"/>
      <c r="N293" s="354"/>
      <c r="O293" s="354"/>
      <c r="P293" s="46"/>
    </row>
    <row r="294" spans="1:16" ht="15.75" thickBot="1" x14ac:dyDescent="0.3">
      <c r="A294" s="46"/>
      <c r="B294" s="46"/>
      <c r="C294" s="46"/>
      <c r="D294" s="46"/>
      <c r="E294" s="46"/>
      <c r="F294" s="46"/>
      <c r="G294" s="46"/>
      <c r="H294" s="46"/>
      <c r="I294" s="46"/>
      <c r="J294" s="46"/>
      <c r="K294" s="46"/>
      <c r="L294" s="46"/>
      <c r="M294" s="46"/>
      <c r="N294" s="46"/>
      <c r="O294" s="46"/>
      <c r="P294" s="46"/>
    </row>
    <row r="295" spans="1:16" ht="15.75" thickBot="1" x14ac:dyDescent="0.3">
      <c r="A295" s="349" t="s">
        <v>19</v>
      </c>
      <c r="B295" s="349" t="s">
        <v>0</v>
      </c>
      <c r="C295" s="349" t="s">
        <v>5</v>
      </c>
      <c r="D295" s="349" t="s">
        <v>6</v>
      </c>
      <c r="E295" s="349"/>
      <c r="F295" s="349" t="s">
        <v>7</v>
      </c>
      <c r="G295" s="349"/>
      <c r="H295" s="349" t="s">
        <v>8</v>
      </c>
      <c r="I295" s="349"/>
      <c r="J295" s="349" t="s">
        <v>9</v>
      </c>
      <c r="K295" s="349"/>
      <c r="L295" s="349" t="s">
        <v>10</v>
      </c>
      <c r="M295" s="349"/>
      <c r="N295" s="349" t="s">
        <v>11</v>
      </c>
      <c r="O295" s="349"/>
      <c r="P295" s="46"/>
    </row>
    <row r="296" spans="1:16" ht="15.75" thickBot="1" x14ac:dyDescent="0.3">
      <c r="A296" s="349"/>
      <c r="B296" s="349"/>
      <c r="C296" s="349"/>
      <c r="D296" s="143" t="s">
        <v>12</v>
      </c>
      <c r="E296" s="349" t="s">
        <v>13</v>
      </c>
      <c r="F296" s="143" t="s">
        <v>12</v>
      </c>
      <c r="G296" s="349" t="s">
        <v>119</v>
      </c>
      <c r="H296" s="143" t="s">
        <v>12</v>
      </c>
      <c r="I296" s="349" t="s">
        <v>14</v>
      </c>
      <c r="J296" s="143" t="s">
        <v>12</v>
      </c>
      <c r="K296" s="349" t="s">
        <v>14</v>
      </c>
      <c r="L296" s="143" t="s">
        <v>12</v>
      </c>
      <c r="M296" s="349" t="s">
        <v>14</v>
      </c>
      <c r="N296" s="143" t="s">
        <v>12</v>
      </c>
      <c r="O296" s="349" t="s">
        <v>14</v>
      </c>
      <c r="P296" s="46"/>
    </row>
    <row r="297" spans="1:16" ht="15.75" thickBot="1" x14ac:dyDescent="0.3">
      <c r="A297" s="349"/>
      <c r="B297" s="349"/>
      <c r="C297" s="349"/>
      <c r="D297" s="143" t="s">
        <v>15</v>
      </c>
      <c r="E297" s="349"/>
      <c r="F297" s="143" t="s">
        <v>15</v>
      </c>
      <c r="G297" s="349"/>
      <c r="H297" s="143" t="s">
        <v>15</v>
      </c>
      <c r="I297" s="349"/>
      <c r="J297" s="143" t="s">
        <v>15</v>
      </c>
      <c r="K297" s="349"/>
      <c r="L297" s="143" t="s">
        <v>15</v>
      </c>
      <c r="M297" s="349"/>
      <c r="N297" s="143" t="s">
        <v>15</v>
      </c>
      <c r="O297" s="349"/>
      <c r="P297" s="46"/>
    </row>
    <row r="298" spans="1:16" x14ac:dyDescent="0.25">
      <c r="A298" s="155"/>
      <c r="B298" s="155"/>
      <c r="C298" s="155"/>
      <c r="D298" s="155"/>
      <c r="E298" s="155"/>
      <c r="F298" s="155"/>
      <c r="G298" s="155"/>
      <c r="H298" s="155"/>
      <c r="I298" s="155"/>
      <c r="J298" s="155"/>
      <c r="K298" s="155"/>
      <c r="L298" s="155"/>
      <c r="M298" s="155"/>
      <c r="N298" s="155"/>
      <c r="O298" s="155"/>
      <c r="P298" s="46"/>
    </row>
    <row r="299" spans="1:16" x14ac:dyDescent="0.25">
      <c r="A299" s="238" t="s">
        <v>185</v>
      </c>
      <c r="B299" s="239"/>
      <c r="C299" s="239"/>
      <c r="D299" s="239"/>
      <c r="E299" s="239"/>
      <c r="F299" s="239"/>
      <c r="G299" s="239"/>
      <c r="H299" s="239"/>
      <c r="I299" s="239"/>
      <c r="J299" s="239"/>
      <c r="K299" s="239"/>
      <c r="L299" s="239"/>
      <c r="M299" s="239"/>
      <c r="N299" s="239"/>
      <c r="O299" s="239"/>
      <c r="P299" s="46"/>
    </row>
    <row r="300" spans="1:16" x14ac:dyDescent="0.25">
      <c r="A300" s="93" t="s">
        <v>324</v>
      </c>
      <c r="B300" s="94" t="s">
        <v>16</v>
      </c>
      <c r="C300" s="240" t="str">
        <f ca="1">IFERROR('transfer 3'!V17,"")</f>
        <v/>
      </c>
      <c r="D300" s="94">
        <v>3.4129999999999998</v>
      </c>
      <c r="E300" s="94" t="str">
        <f ca="1">IFERROR(D300*$C300,"")</f>
        <v/>
      </c>
      <c r="F300" s="92"/>
      <c r="G300" s="92"/>
      <c r="H300" s="92"/>
      <c r="I300" s="92"/>
      <c r="J300" s="92"/>
      <c r="K300" s="92"/>
      <c r="L300" s="92"/>
      <c r="M300" s="92"/>
      <c r="N300" s="92"/>
      <c r="O300" s="92"/>
      <c r="P300" s="46"/>
    </row>
    <row r="301" spans="1:16" x14ac:dyDescent="0.25">
      <c r="A301" s="156" t="s">
        <v>100</v>
      </c>
      <c r="B301" s="94"/>
      <c r="C301" s="94"/>
      <c r="D301" s="94"/>
      <c r="E301" s="94"/>
      <c r="F301" s="94"/>
      <c r="G301" s="94"/>
      <c r="H301" s="94"/>
      <c r="I301" s="94"/>
      <c r="J301" s="94"/>
      <c r="K301" s="94"/>
      <c r="L301" s="167"/>
      <c r="M301" s="94"/>
      <c r="N301" s="94"/>
      <c r="O301" s="94"/>
      <c r="P301" s="46"/>
    </row>
    <row r="302" spans="1:16" x14ac:dyDescent="0.25">
      <c r="A302" s="93" t="s">
        <v>99</v>
      </c>
      <c r="B302" s="94" t="s">
        <v>16</v>
      </c>
      <c r="C302" s="240" t="str">
        <f ca="1">IFERROR('transfer 3'!V43,"")</f>
        <v/>
      </c>
      <c r="D302" s="94">
        <v>6.9290000000000003</v>
      </c>
      <c r="E302" s="94" t="str">
        <f t="shared" ref="E302" ca="1" si="77">IFERROR(D302*$C302,"")</f>
        <v/>
      </c>
      <c r="F302" s="94" t="str">
        <f ca="1">IFERROR('Grid Electricity Conversions'!F17,"")</f>
        <v/>
      </c>
      <c r="G302" s="94" t="str">
        <f t="shared" ref="G302" ca="1" si="78">IFERROR(F302*$C302,"")</f>
        <v/>
      </c>
      <c r="H302" s="94" t="str">
        <f ca="1">IFERROR('Grid Electricity Conversions'!H17,"")</f>
        <v/>
      </c>
      <c r="I302" s="94" t="str">
        <f t="shared" ref="I302" ca="1" si="79">IFERROR(H302*$C302,"")</f>
        <v/>
      </c>
      <c r="J302" s="94" t="str">
        <f ca="1">IFERROR('Grid Electricity Conversions'!J17,"")</f>
        <v/>
      </c>
      <c r="K302" s="94" t="str">
        <f t="shared" ref="K302" ca="1" si="80">IFERROR(J302*$C302,"")</f>
        <v/>
      </c>
      <c r="L302" s="94" t="str">
        <f ca="1">IFERROR('Grid Electricity Conversions'!L17,"")</f>
        <v/>
      </c>
      <c r="M302" s="94" t="str">
        <f t="shared" ref="M302" ca="1" si="81">IFERROR(L302*$C302,"")</f>
        <v/>
      </c>
      <c r="N302" s="94" t="str">
        <f ca="1">IFERROR('Grid Electricity Conversions'!N17,"")</f>
        <v/>
      </c>
      <c r="O302" s="94" t="str">
        <f t="shared" ref="O302" ca="1" si="82">IFERROR(N302*$C302,"")</f>
        <v/>
      </c>
      <c r="P302" s="46"/>
    </row>
    <row r="303" spans="1:16" x14ac:dyDescent="0.25">
      <c r="A303" s="157" t="s">
        <v>51</v>
      </c>
      <c r="B303" s="5"/>
      <c r="C303" s="5"/>
      <c r="D303" s="5"/>
      <c r="E303" s="5"/>
      <c r="F303" s="5"/>
      <c r="G303" s="5"/>
      <c r="H303" s="5"/>
      <c r="I303" s="5"/>
      <c r="J303" s="5"/>
      <c r="K303" s="5"/>
      <c r="L303" s="5"/>
      <c r="M303" s="5"/>
      <c r="N303" s="5"/>
      <c r="O303" s="5"/>
      <c r="P303" s="46"/>
    </row>
    <row r="304" spans="1:16" x14ac:dyDescent="0.25">
      <c r="A304" s="158" t="s">
        <v>52</v>
      </c>
      <c r="B304" s="5" t="s">
        <v>16</v>
      </c>
      <c r="C304" s="240" t="str">
        <f ca="1">IFERROR('transfer 3'!V180,"")</f>
        <v/>
      </c>
      <c r="D304" s="13">
        <f>'Default Conversions'!D93</f>
        <v>3.053799999999999</v>
      </c>
      <c r="E304" s="94" t="str">
        <f t="shared" ref="E304:E308" ca="1" si="83">IFERROR(D304*$C304,"")</f>
        <v/>
      </c>
      <c r="F304" s="13">
        <f>'Default Conversions'!F93</f>
        <v>180</v>
      </c>
      <c r="G304" s="94" t="str">
        <f t="shared" ref="G304:G308" ca="1" si="84">IFERROR(F304*$C304,"")</f>
        <v/>
      </c>
      <c r="H304" s="13">
        <f>'Default Conversions'!H93</f>
        <v>0.76999999999999991</v>
      </c>
      <c r="I304" s="94" t="str">
        <f t="shared" ref="I304:I308" ca="1" si="85">IFERROR(H304*$C304,"")</f>
        <v/>
      </c>
      <c r="J304" s="13">
        <f>'Default Conversions'!J93</f>
        <v>0.15</v>
      </c>
      <c r="K304" s="94" t="str">
        <f t="shared" ref="K304:K308" ca="1" si="86">IFERROR(J304*$C304,"")</f>
        <v/>
      </c>
      <c r="L304" s="13">
        <f>'Default Conversions'!L93</f>
        <v>1.8000000000000002E-2</v>
      </c>
      <c r="M304" s="94" t="str">
        <f t="shared" ref="M304:M308" ca="1" si="87">IFERROR(L304*$C304,"")</f>
        <v/>
      </c>
      <c r="N304" s="13" t="str">
        <f>'Default Conversions'!N93</f>
        <v>NP</v>
      </c>
      <c r="O304" s="94" t="str">
        <f t="shared" ref="O304:O308" ca="1" si="88">IFERROR(N304*$C304,"")</f>
        <v/>
      </c>
      <c r="P304" s="46"/>
    </row>
    <row r="305" spans="1:16" x14ac:dyDescent="0.25">
      <c r="A305" s="158" t="s">
        <v>53</v>
      </c>
      <c r="B305" s="5" t="s">
        <v>16</v>
      </c>
      <c r="C305" s="240" t="str">
        <f ca="1">IFERROR('transfer 3'!V181,"")</f>
        <v/>
      </c>
      <c r="D305" s="13">
        <f>'Default Conversions'!D94</f>
        <v>1.6317999999999993</v>
      </c>
      <c r="E305" s="94" t="str">
        <f t="shared" ca="1" si="83"/>
        <v/>
      </c>
      <c r="F305" s="13">
        <f>'Default Conversions'!F94</f>
        <v>270</v>
      </c>
      <c r="G305" s="94" t="str">
        <f t="shared" ca="1" si="84"/>
        <v/>
      </c>
      <c r="H305" s="13">
        <f>'Default Conversions'!H94</f>
        <v>0.18000000000000002</v>
      </c>
      <c r="I305" s="94" t="str">
        <f t="shared" ca="1" si="85"/>
        <v/>
      </c>
      <c r="J305" s="13">
        <f>'Default Conversions'!J94</f>
        <v>13</v>
      </c>
      <c r="K305" s="94" t="str">
        <f t="shared" ca="1" si="86"/>
        <v/>
      </c>
      <c r="L305" s="13">
        <f>'Default Conversions'!L94</f>
        <v>7.0999999999999995E-3</v>
      </c>
      <c r="M305" s="94" t="str">
        <f t="shared" ca="1" si="87"/>
        <v/>
      </c>
      <c r="N305" s="13" t="str">
        <f>'Default Conversions'!N94</f>
        <v>NP</v>
      </c>
      <c r="O305" s="94" t="str">
        <f t="shared" ca="1" si="88"/>
        <v/>
      </c>
      <c r="P305" s="46"/>
    </row>
    <row r="306" spans="1:16" x14ac:dyDescent="0.25">
      <c r="A306" s="158" t="s">
        <v>54</v>
      </c>
      <c r="B306" s="5" t="s">
        <v>16</v>
      </c>
      <c r="C306" s="240" t="str">
        <f ca="1">IFERROR('transfer 3'!V182,"")</f>
        <v/>
      </c>
      <c r="D306" s="13">
        <f>'Default Conversions'!D95</f>
        <v>0.155472</v>
      </c>
      <c r="E306" s="94" t="str">
        <f t="shared" ca="1" si="83"/>
        <v/>
      </c>
      <c r="F306" s="13">
        <f>'Default Conversions'!F95</f>
        <v>25</v>
      </c>
      <c r="G306" s="94" t="str">
        <f t="shared" ca="1" si="84"/>
        <v/>
      </c>
      <c r="H306" s="13">
        <f>'Default Conversions'!H95</f>
        <v>0.15</v>
      </c>
      <c r="I306" s="94" t="str">
        <f t="shared" ca="1" si="85"/>
        <v/>
      </c>
      <c r="J306" s="13">
        <f>'Default Conversions'!J95</f>
        <v>0.5</v>
      </c>
      <c r="K306" s="94" t="str">
        <f t="shared" ca="1" si="86"/>
        <v/>
      </c>
      <c r="L306" s="13">
        <f>'Default Conversions'!L95</f>
        <v>1.5E-3</v>
      </c>
      <c r="M306" s="94" t="str">
        <f t="shared" ca="1" si="87"/>
        <v/>
      </c>
      <c r="N306" s="13" t="str">
        <f>'Default Conversions'!N95</f>
        <v>NP</v>
      </c>
      <c r="O306" s="94" t="str">
        <f t="shared" ca="1" si="88"/>
        <v/>
      </c>
      <c r="P306" s="46"/>
    </row>
    <row r="307" spans="1:16" x14ac:dyDescent="0.25">
      <c r="A307" s="158" t="s">
        <v>55</v>
      </c>
      <c r="B307" s="5" t="s">
        <v>16</v>
      </c>
      <c r="C307" s="240" t="str">
        <f ca="1">IFERROR('transfer 3'!V183,"")</f>
        <v/>
      </c>
      <c r="D307" s="13">
        <f>'Default Conversions'!D96</f>
        <v>2.2954000000000012</v>
      </c>
      <c r="E307" s="94" t="str">
        <f t="shared" ca="1" si="83"/>
        <v/>
      </c>
      <c r="F307" s="13">
        <f>'Default Conversions'!F96</f>
        <v>270</v>
      </c>
      <c r="G307" s="94" t="str">
        <f t="shared" ca="1" si="84"/>
        <v/>
      </c>
      <c r="H307" s="13">
        <f>'Default Conversions'!H96</f>
        <v>1.7</v>
      </c>
      <c r="I307" s="94" t="str">
        <f t="shared" ca="1" si="85"/>
        <v/>
      </c>
      <c r="J307" s="13">
        <f>'Default Conversions'!J96</f>
        <v>6.8999999999999992E-2</v>
      </c>
      <c r="K307" s="94" t="str">
        <f t="shared" ca="1" si="86"/>
        <v/>
      </c>
      <c r="L307" s="13">
        <f>'Default Conversions'!L96</f>
        <v>4.1999999999999996E-2</v>
      </c>
      <c r="M307" s="94" t="str">
        <f t="shared" ca="1" si="87"/>
        <v/>
      </c>
      <c r="N307" s="13" t="str">
        <f>'Default Conversions'!N96</f>
        <v>NP</v>
      </c>
      <c r="O307" s="94" t="str">
        <f t="shared" ca="1" si="88"/>
        <v/>
      </c>
      <c r="P307" s="46"/>
    </row>
    <row r="308" spans="1:16" x14ac:dyDescent="0.25">
      <c r="A308" s="158" t="s">
        <v>112</v>
      </c>
      <c r="B308" s="5" t="s">
        <v>16</v>
      </c>
      <c r="C308" s="240" t="str">
        <f ca="1">IFERROR('transfer 3'!V184,"")</f>
        <v/>
      </c>
      <c r="D308" s="13" t="str">
        <f ca="1">IFERROR('Transfer 2'!D27,"")</f>
        <v/>
      </c>
      <c r="E308" s="94" t="str">
        <f t="shared" ca="1" si="83"/>
        <v/>
      </c>
      <c r="F308" s="13" t="str">
        <f ca="1">IFERROR('Transfer 2'!F27,"")</f>
        <v/>
      </c>
      <c r="G308" s="94" t="str">
        <f t="shared" ca="1" si="84"/>
        <v/>
      </c>
      <c r="H308" s="13" t="str">
        <f ca="1">IFERROR('Transfer 2'!H27,"")</f>
        <v/>
      </c>
      <c r="I308" s="94" t="str">
        <f t="shared" ca="1" si="85"/>
        <v/>
      </c>
      <c r="J308" s="13" t="str">
        <f ca="1">IFERROR('Transfer 2'!J27,"")</f>
        <v/>
      </c>
      <c r="K308" s="94" t="str">
        <f t="shared" ca="1" si="86"/>
        <v/>
      </c>
      <c r="L308" s="13" t="str">
        <f ca="1">IFERROR('Transfer 2'!L27,"")</f>
        <v/>
      </c>
      <c r="M308" s="94" t="str">
        <f t="shared" ca="1" si="87"/>
        <v/>
      </c>
      <c r="N308" s="13" t="str">
        <f ca="1">IFERROR('Transfer 2'!N27,"")</f>
        <v/>
      </c>
      <c r="O308" s="94" t="str">
        <f t="shared" ca="1" si="88"/>
        <v/>
      </c>
      <c r="P308" s="46"/>
    </row>
    <row r="309" spans="1:16" x14ac:dyDescent="0.25">
      <c r="A309" s="157" t="s">
        <v>56</v>
      </c>
      <c r="B309" s="5"/>
      <c r="C309" s="5"/>
      <c r="D309" s="5"/>
      <c r="E309" s="5"/>
      <c r="F309" s="5"/>
      <c r="G309" s="5"/>
      <c r="H309" s="5"/>
      <c r="I309" s="5"/>
      <c r="J309" s="5"/>
      <c r="K309" s="5"/>
      <c r="L309" s="5"/>
      <c r="M309" s="5"/>
      <c r="N309" s="5"/>
      <c r="O309" s="5"/>
      <c r="P309" s="46"/>
    </row>
    <row r="310" spans="1:16" x14ac:dyDescent="0.25">
      <c r="A310" s="158" t="s">
        <v>113</v>
      </c>
      <c r="B310" s="5" t="s">
        <v>16</v>
      </c>
      <c r="C310" s="240" t="str">
        <f ca="1">IFERROR('transfer 3'!V187,"")</f>
        <v/>
      </c>
      <c r="D310" s="5">
        <f>0.1*(D69+D11)</f>
        <v>1.0342</v>
      </c>
      <c r="E310" s="94" t="str">
        <f ca="1">IFERROR(D310*$C310,"")</f>
        <v/>
      </c>
      <c r="F310" s="5" t="str">
        <f ca="1">IFERROR(0.1*F302,"")</f>
        <v/>
      </c>
      <c r="G310" s="94" t="str">
        <f ca="1">IFERROR(F310*$C310,"")</f>
        <v/>
      </c>
      <c r="H310" s="5" t="str">
        <f ca="1">IFERROR(0.1*H302,"")</f>
        <v/>
      </c>
      <c r="I310" s="94" t="str">
        <f ca="1">IFERROR(H310*$C310,"")</f>
        <v/>
      </c>
      <c r="J310" s="5" t="str">
        <f ca="1">IFERROR(0.1*J302,"")</f>
        <v/>
      </c>
      <c r="K310" s="94" t="str">
        <f ca="1">IFERROR(J310*$C310,"")</f>
        <v/>
      </c>
      <c r="L310" s="5" t="str">
        <f ca="1">IFERROR(0.1*L302,"")</f>
        <v/>
      </c>
      <c r="M310" s="94" t="str">
        <f ca="1">IFERROR(L310*$C310,"")</f>
        <v/>
      </c>
      <c r="N310" s="5" t="str">
        <f ca="1">IFERROR(0.1*N302,"")</f>
        <v/>
      </c>
      <c r="O310" s="94" t="str">
        <f ca="1">IFERROR(N310*$C310,"")</f>
        <v/>
      </c>
      <c r="P310" s="46"/>
    </row>
    <row r="311" spans="1:16" x14ac:dyDescent="0.25">
      <c r="A311" s="237" t="s">
        <v>185</v>
      </c>
      <c r="B311" s="161"/>
      <c r="C311" s="163"/>
      <c r="D311" s="162"/>
      <c r="E311" s="163">
        <f ca="1">SUM(E300,E302,E304:E308,E310)</f>
        <v>0</v>
      </c>
      <c r="F311" s="164"/>
      <c r="G311" s="163">
        <f ca="1">SUM(G302,G304:G308,G310)</f>
        <v>0</v>
      </c>
      <c r="H311" s="164"/>
      <c r="I311" s="163">
        <f ca="1">SUM(I302,I304:I308,I310)</f>
        <v>0</v>
      </c>
      <c r="J311" s="164"/>
      <c r="K311" s="163">
        <f ca="1">SUM(K302,K304:K308,K310)</f>
        <v>0</v>
      </c>
      <c r="L311" s="164"/>
      <c r="M311" s="163">
        <f ca="1">SUM(M302,M304:M308,M310)</f>
        <v>0</v>
      </c>
      <c r="N311" s="164"/>
      <c r="O311" s="163">
        <f ca="1">SUM(O302,O304:O308,O310)</f>
        <v>0</v>
      </c>
      <c r="P311" s="46"/>
    </row>
    <row r="312" spans="1:16" x14ac:dyDescent="0.25">
      <c r="A312" s="158"/>
      <c r="B312" s="5"/>
      <c r="C312" s="5"/>
      <c r="D312" s="8"/>
      <c r="E312" s="159"/>
      <c r="F312" s="160"/>
      <c r="G312" s="159"/>
      <c r="H312" s="160"/>
      <c r="I312" s="159"/>
      <c r="J312" s="160"/>
      <c r="K312" s="159"/>
      <c r="L312" s="160"/>
      <c r="M312" s="159"/>
      <c r="N312" s="160"/>
      <c r="O312" s="159"/>
      <c r="P312" s="46"/>
    </row>
    <row r="313" spans="1:16" x14ac:dyDescent="0.25">
      <c r="A313" s="214" t="s">
        <v>126</v>
      </c>
      <c r="B313" s="161"/>
      <c r="C313" s="161"/>
      <c r="D313" s="162"/>
      <c r="E313" s="163"/>
      <c r="F313" s="164"/>
      <c r="G313" s="163"/>
      <c r="H313" s="164"/>
      <c r="I313" s="163"/>
      <c r="J313" s="164"/>
      <c r="K313" s="163"/>
      <c r="L313" s="164"/>
      <c r="M313" s="163"/>
      <c r="N313" s="164"/>
      <c r="O313" s="163"/>
      <c r="P313" s="46"/>
    </row>
    <row r="314" spans="1:16" x14ac:dyDescent="0.25">
      <c r="A314" s="165" t="s">
        <v>127</v>
      </c>
      <c r="B314" s="5"/>
      <c r="C314" s="5"/>
      <c r="D314" s="5"/>
      <c r="E314" s="5"/>
      <c r="F314" s="5"/>
      <c r="G314" s="5"/>
      <c r="H314" s="5"/>
      <c r="I314" s="5"/>
      <c r="J314" s="5"/>
      <c r="K314" s="5"/>
      <c r="L314" s="5"/>
      <c r="M314" s="5"/>
      <c r="N314" s="5"/>
      <c r="O314" s="5"/>
      <c r="P314" s="46"/>
    </row>
    <row r="315" spans="1:16" x14ac:dyDescent="0.25">
      <c r="A315" s="93" t="s">
        <v>301</v>
      </c>
      <c r="B315" s="94" t="s">
        <v>17</v>
      </c>
      <c r="C315" s="240" t="str">
        <f t="shared" ref="C315:D317" ca="1" si="89">IFERROR(C25,"")</f>
        <v/>
      </c>
      <c r="D315" s="94">
        <f t="shared" si="89"/>
        <v>0.124</v>
      </c>
      <c r="E315" s="94" t="str">
        <f t="shared" ref="E315:E321" ca="1" si="90">IFERROR(D315*$C315,"")</f>
        <v/>
      </c>
      <c r="F315" s="94" t="str">
        <f ca="1">IFERROR(F25,"")</f>
        <v/>
      </c>
      <c r="G315" s="94" t="str">
        <f t="shared" ref="G315:G321" ca="1" si="91">IFERROR(F315*$C315,"")</f>
        <v/>
      </c>
      <c r="H315" s="94" t="str">
        <f ca="1">IFERROR(H25,"")</f>
        <v/>
      </c>
      <c r="I315" s="94" t="str">
        <f t="shared" ref="I315:I321" ca="1" si="92">IFERROR(H315*$C315,"")</f>
        <v/>
      </c>
      <c r="J315" s="94" t="str">
        <f ca="1">IFERROR(J25,"")</f>
        <v/>
      </c>
      <c r="K315" s="94" t="str">
        <f t="shared" ref="K315:K321" ca="1" si="93">IFERROR(J315*$C315,"")</f>
        <v/>
      </c>
      <c r="L315" s="94" t="str">
        <f ca="1">IFERROR(L25,"")</f>
        <v/>
      </c>
      <c r="M315" s="94" t="str">
        <f t="shared" ref="M315:M321" ca="1" si="94">IFERROR(L315*$C315,"")</f>
        <v/>
      </c>
      <c r="N315" s="94" t="str">
        <f ca="1">IFERROR(N25,"")</f>
        <v/>
      </c>
      <c r="O315" s="94" t="str">
        <f t="shared" ref="O315:O321" ca="1" si="95">IFERROR(N315*$C315,"")</f>
        <v/>
      </c>
      <c r="P315" s="46"/>
    </row>
    <row r="316" spans="1:16" x14ac:dyDescent="0.25">
      <c r="A316" s="93" t="s">
        <v>302</v>
      </c>
      <c r="B316" s="94" t="s">
        <v>17</v>
      </c>
      <c r="C316" s="240" t="str">
        <f t="shared" ca="1" si="89"/>
        <v/>
      </c>
      <c r="D316" s="94">
        <f t="shared" si="89"/>
        <v>0.124</v>
      </c>
      <c r="E316" s="94" t="str">
        <f t="shared" ca="1" si="90"/>
        <v/>
      </c>
      <c r="F316" s="94">
        <f>IFERROR(F26,"")</f>
        <v>17.48</v>
      </c>
      <c r="G316" s="94" t="str">
        <f t="shared" ca="1" si="91"/>
        <v/>
      </c>
      <c r="H316" s="94">
        <f>IFERROR(H26,"")</f>
        <v>3.6999999999999998E-2</v>
      </c>
      <c r="I316" s="94" t="str">
        <f t="shared" ca="1" si="92"/>
        <v/>
      </c>
      <c r="J316" s="94">
        <f>IFERROR(J26,"")</f>
        <v>2.5000000000000001E-4</v>
      </c>
      <c r="K316" s="94" t="str">
        <f t="shared" ca="1" si="93"/>
        <v/>
      </c>
      <c r="L316" s="94">
        <f>IFERROR(L26,"")</f>
        <v>0.16500000000000001</v>
      </c>
      <c r="M316" s="94" t="str">
        <f t="shared" ca="1" si="94"/>
        <v/>
      </c>
      <c r="N316" s="94">
        <f>IFERROR(N26,"")</f>
        <v>8.0000000000000007E-5</v>
      </c>
      <c r="O316" s="94" t="str">
        <f t="shared" ca="1" si="95"/>
        <v/>
      </c>
      <c r="P316" s="46"/>
    </row>
    <row r="317" spans="1:16" x14ac:dyDescent="0.25">
      <c r="A317" s="93" t="s">
        <v>303</v>
      </c>
      <c r="B317" s="94" t="s">
        <v>17</v>
      </c>
      <c r="C317" s="240" t="str">
        <f t="shared" ca="1" si="89"/>
        <v/>
      </c>
      <c r="D317" s="94">
        <f t="shared" si="89"/>
        <v>0.124</v>
      </c>
      <c r="E317" s="94" t="str">
        <f t="shared" ca="1" si="90"/>
        <v/>
      </c>
      <c r="F317" s="94">
        <f>IFERROR(F27,"")</f>
        <v>19.93</v>
      </c>
      <c r="G317" s="94" t="str">
        <f t="shared" ca="1" si="91"/>
        <v/>
      </c>
      <c r="H317" s="94">
        <f>IFERROR(H27,"")</f>
        <v>3.2000000000000001E-2</v>
      </c>
      <c r="I317" s="94" t="str">
        <f t="shared" ca="1" si="92"/>
        <v/>
      </c>
      <c r="J317" s="94">
        <f>IFERROR(J27,"")</f>
        <v>2.9E-4</v>
      </c>
      <c r="K317" s="94" t="str">
        <f t="shared" ca="1" si="93"/>
        <v/>
      </c>
      <c r="L317" s="94">
        <f>IFERROR(L27,"")</f>
        <v>2E-3</v>
      </c>
      <c r="M317" s="94" t="str">
        <f t="shared" ca="1" si="94"/>
        <v/>
      </c>
      <c r="N317" s="94">
        <f>IFERROR(N27,"")</f>
        <v>9.0000000000000006E-5</v>
      </c>
      <c r="O317" s="94" t="str">
        <f t="shared" ca="1" si="95"/>
        <v/>
      </c>
      <c r="P317" s="46"/>
    </row>
    <row r="318" spans="1:16" x14ac:dyDescent="0.25">
      <c r="A318" s="93" t="s">
        <v>109</v>
      </c>
      <c r="B318" s="94" t="s">
        <v>17</v>
      </c>
      <c r="C318" s="240" t="str">
        <f t="shared" ref="C318:D321" ca="1" si="96">IFERROR(C98,"")</f>
        <v/>
      </c>
      <c r="D318" s="94">
        <f t="shared" si="96"/>
        <v>0.124</v>
      </c>
      <c r="E318" s="94" t="str">
        <f t="shared" ca="1" si="90"/>
        <v/>
      </c>
      <c r="F318" s="94">
        <f>IFERROR(F98,"")</f>
        <v>19.600000000000001</v>
      </c>
      <c r="G318" s="94" t="str">
        <f t="shared" ca="1" si="91"/>
        <v/>
      </c>
      <c r="H318" s="94">
        <f>IFERROR(H98,"")</f>
        <v>0.11</v>
      </c>
      <c r="I318" s="94" t="str">
        <f t="shared" ca="1" si="92"/>
        <v/>
      </c>
      <c r="J318" s="94">
        <f>IFERROR(J98,"")</f>
        <v>4.4999999999999997E-3</v>
      </c>
      <c r="K318" s="94" t="str">
        <f t="shared" ca="1" si="93"/>
        <v/>
      </c>
      <c r="L318" s="94">
        <f>IFERROR(L98,"")</f>
        <v>5.4000000000000001E-4</v>
      </c>
      <c r="M318" s="94" t="str">
        <f t="shared" ca="1" si="94"/>
        <v/>
      </c>
      <c r="N318" s="94" t="str">
        <f ca="1">IFERROR(N98,"")</f>
        <v/>
      </c>
      <c r="O318" s="94" t="str">
        <f t="shared" ca="1" si="95"/>
        <v/>
      </c>
      <c r="P318" s="46"/>
    </row>
    <row r="319" spans="1:16" x14ac:dyDescent="0.25">
      <c r="A319" s="93" t="s">
        <v>312</v>
      </c>
      <c r="B319" s="94" t="s">
        <v>17</v>
      </c>
      <c r="C319" s="240" t="str">
        <f t="shared" ca="1" si="96"/>
        <v/>
      </c>
      <c r="D319" s="94">
        <f t="shared" si="96"/>
        <v>0.124</v>
      </c>
      <c r="E319" s="94" t="str">
        <f t="shared" ca="1" si="90"/>
        <v/>
      </c>
      <c r="F319" s="94">
        <f>IFERROR(F99,"")</f>
        <v>19.77</v>
      </c>
      <c r="G319" s="94" t="str">
        <f t="shared" ca="1" si="91"/>
        <v/>
      </c>
      <c r="H319" s="94">
        <f>IFERROR(H99,"")</f>
        <v>2.7E-2</v>
      </c>
      <c r="I319" s="94" t="str">
        <f t="shared" ca="1" si="92"/>
        <v/>
      </c>
      <c r="J319" s="94">
        <f>IFERROR(J99,"")</f>
        <v>3.6000000000000002E-4</v>
      </c>
      <c r="K319" s="94" t="str">
        <f t="shared" ca="1" si="93"/>
        <v/>
      </c>
      <c r="L319" s="94">
        <f>IFERROR(L99,"")</f>
        <v>3.0000000000000001E-3</v>
      </c>
      <c r="M319" s="94" t="str">
        <f t="shared" ca="1" si="94"/>
        <v/>
      </c>
      <c r="N319" s="94">
        <f>IFERROR(N99,"")</f>
        <v>6.7000000000000002E-3</v>
      </c>
      <c r="O319" s="94" t="str">
        <f t="shared" ca="1" si="95"/>
        <v/>
      </c>
      <c r="P319" s="46"/>
    </row>
    <row r="320" spans="1:16" x14ac:dyDescent="0.25">
      <c r="A320" s="93" t="s">
        <v>313</v>
      </c>
      <c r="B320" s="94" t="s">
        <v>17</v>
      </c>
      <c r="C320" s="240" t="str">
        <f t="shared" ca="1" si="96"/>
        <v/>
      </c>
      <c r="D320" s="94">
        <f t="shared" si="96"/>
        <v>0.124</v>
      </c>
      <c r="E320" s="94" t="str">
        <f t="shared" ca="1" si="90"/>
        <v/>
      </c>
      <c r="F320" s="94">
        <f>IFERROR(F100,"")</f>
        <v>19.79</v>
      </c>
      <c r="G320" s="94" t="str">
        <f t="shared" ca="1" si="91"/>
        <v/>
      </c>
      <c r="H320" s="94">
        <f>IFERROR(H100,"")</f>
        <v>3.5000000000000003E-2</v>
      </c>
      <c r="I320" s="94" t="str">
        <f t="shared" ca="1" si="92"/>
        <v/>
      </c>
      <c r="J320" s="94">
        <f>IFERROR(J100,"")</f>
        <v>3.6000000000000002E-4</v>
      </c>
      <c r="K320" s="94" t="str">
        <f t="shared" ca="1" si="93"/>
        <v/>
      </c>
      <c r="L320" s="94">
        <f>IFERROR(L100,"")</f>
        <v>3.0000000000000001E-3</v>
      </c>
      <c r="M320" s="94" t="str">
        <f t="shared" ca="1" si="94"/>
        <v/>
      </c>
      <c r="N320" s="94">
        <f>IFERROR(N100,"")</f>
        <v>6.6100000000000004E-3</v>
      </c>
      <c r="O320" s="94" t="str">
        <f t="shared" ca="1" si="95"/>
        <v/>
      </c>
      <c r="P320" s="46"/>
    </row>
    <row r="321" spans="1:16" x14ac:dyDescent="0.25">
      <c r="A321" s="93" t="s">
        <v>314</v>
      </c>
      <c r="B321" s="94" t="s">
        <v>17</v>
      </c>
      <c r="C321" s="240" t="str">
        <f t="shared" ca="1" si="96"/>
        <v/>
      </c>
      <c r="D321" s="94">
        <f t="shared" si="96"/>
        <v>0.124</v>
      </c>
      <c r="E321" s="94" t="str">
        <f t="shared" ca="1" si="90"/>
        <v/>
      </c>
      <c r="F321" s="94" t="str">
        <f ca="1">IFERROR(F101,"")</f>
        <v/>
      </c>
      <c r="G321" s="94" t="str">
        <f t="shared" ca="1" si="91"/>
        <v/>
      </c>
      <c r="H321" s="94" t="str">
        <f ca="1">IFERROR(H101,"")</f>
        <v/>
      </c>
      <c r="I321" s="94" t="str">
        <f t="shared" ca="1" si="92"/>
        <v/>
      </c>
      <c r="J321" s="94" t="str">
        <f ca="1">IFERROR(J101,"")</f>
        <v/>
      </c>
      <c r="K321" s="94" t="str">
        <f t="shared" ca="1" si="93"/>
        <v/>
      </c>
      <c r="L321" s="94" t="str">
        <f ca="1">IFERROR(L101,"")</f>
        <v/>
      </c>
      <c r="M321" s="94" t="str">
        <f t="shared" ca="1" si="94"/>
        <v/>
      </c>
      <c r="N321" s="94" t="str">
        <f ca="1">IFERROR(N101,"")</f>
        <v/>
      </c>
      <c r="O321" s="94" t="str">
        <f t="shared" ca="1" si="95"/>
        <v/>
      </c>
      <c r="P321" s="46"/>
    </row>
    <row r="322" spans="1:16" x14ac:dyDescent="0.25">
      <c r="A322" s="93" t="s">
        <v>106</v>
      </c>
      <c r="B322" s="94" t="s">
        <v>17</v>
      </c>
      <c r="C322" s="240" t="str">
        <f ca="1">IFERROR(C195,"")</f>
        <v/>
      </c>
      <c r="D322" s="94">
        <f>IFERROR(D195,"")</f>
        <v>3.3000000000000002E-2</v>
      </c>
      <c r="E322" s="94" t="str">
        <f ca="1">IFERROR(D322*$C322,"")</f>
        <v/>
      </c>
      <c r="F322" s="94">
        <f>IFERROR(F195,"")</f>
        <v>2.8</v>
      </c>
      <c r="G322" s="94" t="str">
        <f ca="1">IFERROR(F322*$C322,"")</f>
        <v/>
      </c>
      <c r="H322" s="94">
        <f>IFERROR(H195,"")</f>
        <v>4.5999999999999999E-3</v>
      </c>
      <c r="I322" s="94" t="str">
        <f ca="1">IFERROR(H322*$C322,"")</f>
        <v/>
      </c>
      <c r="J322" s="94">
        <f>IFERROR(J195,"")</f>
        <v>5.0000000000000001E-3</v>
      </c>
      <c r="K322" s="94" t="str">
        <f ca="1">IFERROR(J322*$C322,"")</f>
        <v/>
      </c>
      <c r="L322" s="94">
        <f>IFERROR(L195,"")</f>
        <v>1.5E-3</v>
      </c>
      <c r="M322" s="94" t="str">
        <f ca="1">IFERROR(L322*$C322,"")</f>
        <v/>
      </c>
      <c r="N322" s="94">
        <f>IFERROR(N195,"")</f>
        <v>1E-3</v>
      </c>
      <c r="O322" s="94" t="str">
        <f ca="1">IFERROR(N322*$C322,"")</f>
        <v/>
      </c>
      <c r="P322" s="46"/>
    </row>
    <row r="323" spans="1:16" x14ac:dyDescent="0.25">
      <c r="A323" s="215" t="s">
        <v>127</v>
      </c>
      <c r="B323" s="161"/>
      <c r="C323" s="166">
        <f ca="1">SUM(C315:C321)</f>
        <v>0</v>
      </c>
      <c r="D323" s="161"/>
      <c r="E323" s="166">
        <f ca="1">SUM(E315:E322)</f>
        <v>0</v>
      </c>
      <c r="F323" s="166"/>
      <c r="G323" s="166">
        <f ca="1">SUM(G315:G322)</f>
        <v>0</v>
      </c>
      <c r="H323" s="166"/>
      <c r="I323" s="166">
        <f ca="1">SUM(I315:I322)</f>
        <v>0</v>
      </c>
      <c r="J323" s="166"/>
      <c r="K323" s="166">
        <f ca="1">SUM(K315:K322)</f>
        <v>0</v>
      </c>
      <c r="L323" s="166"/>
      <c r="M323" s="166">
        <f ca="1">SUM(M315:M322)</f>
        <v>0</v>
      </c>
      <c r="N323" s="166"/>
      <c r="O323" s="166">
        <f ca="1">SUM(O315:O322)</f>
        <v>0</v>
      </c>
      <c r="P323" s="46"/>
    </row>
    <row r="324" spans="1:16" x14ac:dyDescent="0.25">
      <c r="A324" s="7"/>
      <c r="B324" s="7"/>
      <c r="C324" s="7"/>
      <c r="D324" s="7"/>
      <c r="E324" s="7"/>
      <c r="F324" s="7"/>
      <c r="G324" s="7"/>
      <c r="H324" s="7"/>
      <c r="I324" s="7"/>
      <c r="J324" s="7"/>
      <c r="K324" s="7"/>
      <c r="L324" s="7"/>
      <c r="M324" s="7"/>
      <c r="N324" s="7"/>
      <c r="O324" s="7"/>
      <c r="P324" s="46"/>
    </row>
    <row r="325" spans="1:16" x14ac:dyDescent="0.25">
      <c r="A325" s="165" t="s">
        <v>128</v>
      </c>
      <c r="B325" s="7"/>
      <c r="C325" s="7"/>
      <c r="D325" s="7"/>
      <c r="E325" s="7"/>
      <c r="F325" s="7"/>
      <c r="G325" s="7"/>
      <c r="H325" s="7"/>
      <c r="I325" s="7"/>
      <c r="J325" s="7"/>
      <c r="K325" s="7"/>
      <c r="L325" s="7"/>
      <c r="M325" s="7"/>
      <c r="N325" s="7"/>
      <c r="O325" s="7"/>
      <c r="P325" s="46"/>
    </row>
    <row r="326" spans="1:16" x14ac:dyDescent="0.25">
      <c r="A326" s="93" t="s">
        <v>297</v>
      </c>
      <c r="B326" s="94" t="s">
        <v>17</v>
      </c>
      <c r="C326" s="240" t="str">
        <f t="shared" ref="C326:D329" ca="1" si="97">IFERROR(C21,"")</f>
        <v/>
      </c>
      <c r="D326" s="94">
        <f t="shared" si="97"/>
        <v>0.13900000000000001</v>
      </c>
      <c r="E326" s="94" t="str">
        <f t="shared" ref="E326:E333" ca="1" si="98">IFERROR(D326*$C326,"")</f>
        <v/>
      </c>
      <c r="F326" s="94" t="str">
        <f ca="1">IFERROR(F21,"")</f>
        <v/>
      </c>
      <c r="G326" s="94" t="str">
        <f t="shared" ref="G326:G333" ca="1" si="99">IFERROR(F326*$C326,"")</f>
        <v/>
      </c>
      <c r="H326" s="94" t="str">
        <f ca="1">IFERROR(H21,"")</f>
        <v/>
      </c>
      <c r="I326" s="94" t="str">
        <f t="shared" ref="I326:I333" ca="1" si="100">IFERROR(H326*$C326,"")</f>
        <v/>
      </c>
      <c r="J326" s="94" t="str">
        <f ca="1">IFERROR(J21,"")</f>
        <v/>
      </c>
      <c r="K326" s="94" t="str">
        <f t="shared" ref="K326:K333" ca="1" si="101">IFERROR(J326*$C326,"")</f>
        <v/>
      </c>
      <c r="L326" s="94" t="str">
        <f ca="1">IFERROR(L21,"")</f>
        <v/>
      </c>
      <c r="M326" s="94" t="str">
        <f t="shared" ref="M326:M333" ca="1" si="102">IFERROR(L326*$C326,"")</f>
        <v/>
      </c>
      <c r="N326" s="94" t="str">
        <f ca="1">IFERROR(N21,"")</f>
        <v/>
      </c>
      <c r="O326" s="94" t="str">
        <f t="shared" ref="O326:O333" ca="1" si="103">IFERROR(N326*$C326,"")</f>
        <v/>
      </c>
      <c r="P326" s="46"/>
    </row>
    <row r="327" spans="1:16" x14ac:dyDescent="0.25">
      <c r="A327" s="93" t="s">
        <v>298</v>
      </c>
      <c r="B327" s="94" t="s">
        <v>17</v>
      </c>
      <c r="C327" s="240" t="str">
        <f t="shared" ca="1" si="97"/>
        <v/>
      </c>
      <c r="D327" s="94">
        <f t="shared" si="97"/>
        <v>0.13900000000000001</v>
      </c>
      <c r="E327" s="94" t="str">
        <f t="shared" ca="1" si="98"/>
        <v/>
      </c>
      <c r="F327" s="94">
        <f>IFERROR(F22,"")</f>
        <v>22.21</v>
      </c>
      <c r="G327" s="94" t="str">
        <f t="shared" ca="1" si="99"/>
        <v/>
      </c>
      <c r="H327" s="94">
        <f>IFERROR(H22,"")</f>
        <v>0.1565</v>
      </c>
      <c r="I327" s="94" t="str">
        <f t="shared" ca="1" si="100"/>
        <v/>
      </c>
      <c r="J327" s="94">
        <f>IFERROR(J22,"")</f>
        <v>1.45E-4</v>
      </c>
      <c r="K327" s="94" t="str">
        <f t="shared" ca="1" si="101"/>
        <v/>
      </c>
      <c r="L327" s="94">
        <f>IFERROR(L22,"")</f>
        <v>1.4499999999999999E-2</v>
      </c>
      <c r="M327" s="94" t="str">
        <f t="shared" ca="1" si="102"/>
        <v/>
      </c>
      <c r="N327" s="94">
        <f>IFERROR(N22,"")</f>
        <v>4.0000000000000003E-5</v>
      </c>
      <c r="O327" s="94" t="str">
        <f t="shared" ca="1" si="103"/>
        <v/>
      </c>
      <c r="P327" s="46"/>
    </row>
    <row r="328" spans="1:16" x14ac:dyDescent="0.25">
      <c r="A328" s="93" t="s">
        <v>299</v>
      </c>
      <c r="B328" s="94" t="s">
        <v>17</v>
      </c>
      <c r="C328" s="240" t="str">
        <f t="shared" ca="1" si="97"/>
        <v/>
      </c>
      <c r="D328" s="94">
        <f t="shared" si="97"/>
        <v>0.13900000000000001</v>
      </c>
      <c r="E328" s="94" t="str">
        <f t="shared" ca="1" si="98"/>
        <v/>
      </c>
      <c r="F328" s="94">
        <f>IFERROR(F23,"")</f>
        <v>22.24</v>
      </c>
      <c r="G328" s="94" t="str">
        <f t="shared" ca="1" si="99"/>
        <v/>
      </c>
      <c r="H328" s="94">
        <f>IFERROR(H23,"")</f>
        <v>0.10100000000000001</v>
      </c>
      <c r="I328" s="94" t="str">
        <f t="shared" ca="1" si="100"/>
        <v/>
      </c>
      <c r="J328" s="94">
        <f>IFERROR(J23,"")</f>
        <v>1.2999999999999999E-4</v>
      </c>
      <c r="K328" s="94" t="str">
        <f t="shared" ca="1" si="101"/>
        <v/>
      </c>
      <c r="L328" s="94">
        <f>IFERROR(L23,"")</f>
        <v>8.9999999999999993E-3</v>
      </c>
      <c r="M328" s="94" t="str">
        <f t="shared" ca="1" si="102"/>
        <v/>
      </c>
      <c r="N328" s="94">
        <f>IFERROR(N23,"")</f>
        <v>4.0000000000000003E-5</v>
      </c>
      <c r="O328" s="94" t="str">
        <f t="shared" ca="1" si="103"/>
        <v/>
      </c>
      <c r="P328" s="46"/>
    </row>
    <row r="329" spans="1:16" x14ac:dyDescent="0.25">
      <c r="A329" s="93" t="s">
        <v>300</v>
      </c>
      <c r="B329" s="94" t="s">
        <v>17</v>
      </c>
      <c r="C329" s="240" t="str">
        <f t="shared" ca="1" si="97"/>
        <v/>
      </c>
      <c r="D329" s="94">
        <f t="shared" si="97"/>
        <v>0.13900000000000001</v>
      </c>
      <c r="E329" s="94" t="str">
        <f t="shared" ca="1" si="98"/>
        <v/>
      </c>
      <c r="F329" s="94">
        <f>IFERROR(F24,"")</f>
        <v>22.24</v>
      </c>
      <c r="G329" s="94" t="str">
        <f t="shared" ca="1" si="99"/>
        <v/>
      </c>
      <c r="H329" s="94">
        <f>IFERROR(H24,"")</f>
        <v>0.14899999999999999</v>
      </c>
      <c r="I329" s="94" t="str">
        <f t="shared" ca="1" si="100"/>
        <v/>
      </c>
      <c r="J329" s="94">
        <f>IFERROR(J24,"")</f>
        <v>1.2999999999999999E-4</v>
      </c>
      <c r="K329" s="94" t="str">
        <f t="shared" ca="1" si="101"/>
        <v/>
      </c>
      <c r="L329" s="94">
        <f>IFERROR(L24,"")</f>
        <v>6.0000000000000001E-3</v>
      </c>
      <c r="M329" s="94" t="str">
        <f t="shared" ca="1" si="102"/>
        <v/>
      </c>
      <c r="N329" s="94">
        <f>IFERROR(N24,"")</f>
        <v>4.0000000000000003E-5</v>
      </c>
      <c r="O329" s="94" t="str">
        <f t="shared" ca="1" si="103"/>
        <v/>
      </c>
      <c r="P329" s="46"/>
    </row>
    <row r="330" spans="1:16" x14ac:dyDescent="0.25">
      <c r="A330" s="93" t="s">
        <v>108</v>
      </c>
      <c r="B330" s="94" t="s">
        <v>17</v>
      </c>
      <c r="C330" s="240" t="str">
        <f t="shared" ref="C330:D333" ca="1" si="104">IFERROR(C94,"")</f>
        <v/>
      </c>
      <c r="D330" s="94">
        <f t="shared" si="104"/>
        <v>0.13900000000000001</v>
      </c>
      <c r="E330" s="94" t="str">
        <f t="shared" ca="1" si="98"/>
        <v/>
      </c>
      <c r="F330" s="94">
        <f>IFERROR(F94,"")</f>
        <v>22.5</v>
      </c>
      <c r="G330" s="94" t="str">
        <f t="shared" ca="1" si="99"/>
        <v/>
      </c>
      <c r="H330" s="94">
        <f>IFERROR(H94,"")</f>
        <v>0.17</v>
      </c>
      <c r="I330" s="94" t="str">
        <f t="shared" ca="1" si="100"/>
        <v/>
      </c>
      <c r="J330" s="94">
        <f>IFERROR(J94,"")</f>
        <v>5.4000000000000003E-3</v>
      </c>
      <c r="K330" s="94" t="str">
        <f t="shared" ca="1" si="101"/>
        <v/>
      </c>
      <c r="L330" s="94">
        <f>IFERROR(L94,"")</f>
        <v>3.3999999999999998E-3</v>
      </c>
      <c r="M330" s="94" t="str">
        <f t="shared" ca="1" si="102"/>
        <v/>
      </c>
      <c r="N330" s="94">
        <f>IFERROR(N94,"")</f>
        <v>5.2000000000000002E-6</v>
      </c>
      <c r="O330" s="94" t="str">
        <f t="shared" ca="1" si="103"/>
        <v/>
      </c>
      <c r="P330" s="46"/>
    </row>
    <row r="331" spans="1:16" x14ac:dyDescent="0.25">
      <c r="A331" s="93" t="s">
        <v>309</v>
      </c>
      <c r="B331" s="94" t="s">
        <v>17</v>
      </c>
      <c r="C331" s="240" t="str">
        <f t="shared" ca="1" si="104"/>
        <v/>
      </c>
      <c r="D331" s="94">
        <f t="shared" si="104"/>
        <v>0.13900000000000001</v>
      </c>
      <c r="E331" s="94" t="str">
        <f t="shared" ca="1" si="98"/>
        <v/>
      </c>
      <c r="F331" s="94">
        <f>IFERROR(F95,"")</f>
        <v>22.57</v>
      </c>
      <c r="G331" s="94" t="str">
        <f t="shared" ca="1" si="99"/>
        <v/>
      </c>
      <c r="H331" s="94">
        <f>IFERROR(H95,"")</f>
        <v>1.4999999999999999E-2</v>
      </c>
      <c r="I331" s="94" t="str">
        <f t="shared" ca="1" si="100"/>
        <v/>
      </c>
      <c r="J331" s="94">
        <f>IFERROR(J95,"")</f>
        <v>2.0000000000000001E-4</v>
      </c>
      <c r="K331" s="94" t="str">
        <f t="shared" ca="1" si="101"/>
        <v/>
      </c>
      <c r="L331" s="94">
        <f>IFERROR(L95,"")</f>
        <v>3.0000000000000001E-3</v>
      </c>
      <c r="M331" s="94" t="str">
        <f t="shared" ca="1" si="102"/>
        <v/>
      </c>
      <c r="N331" s="94">
        <f>IFERROR(N95,"")</f>
        <v>2.5200000000000001E-3</v>
      </c>
      <c r="O331" s="94" t="str">
        <f t="shared" ca="1" si="103"/>
        <v/>
      </c>
      <c r="P331" s="46"/>
    </row>
    <row r="332" spans="1:16" x14ac:dyDescent="0.25">
      <c r="A332" s="93" t="s">
        <v>310</v>
      </c>
      <c r="B332" s="94" t="s">
        <v>17</v>
      </c>
      <c r="C332" s="240" t="str">
        <f t="shared" ca="1" si="104"/>
        <v/>
      </c>
      <c r="D332" s="94">
        <f t="shared" si="104"/>
        <v>0.13900000000000001</v>
      </c>
      <c r="E332" s="94" t="str">
        <f t="shared" ca="1" si="98"/>
        <v/>
      </c>
      <c r="F332" s="94">
        <f>IFERROR(F96,"")</f>
        <v>22.545000000000002</v>
      </c>
      <c r="G332" s="94" t="str">
        <f t="shared" ca="1" si="99"/>
        <v/>
      </c>
      <c r="H332" s="94">
        <f>IFERROR(H96,"")</f>
        <v>5.8499999999999996E-2</v>
      </c>
      <c r="I332" s="94" t="str">
        <f t="shared" ca="1" si="100"/>
        <v/>
      </c>
      <c r="J332" s="94">
        <f>IFERROR(J96,"")</f>
        <v>2.0000000000000001E-4</v>
      </c>
      <c r="K332" s="94" t="str">
        <f t="shared" ca="1" si="101"/>
        <v/>
      </c>
      <c r="L332" s="94">
        <f>IFERROR(L96,"")</f>
        <v>7.0000000000000001E-3</v>
      </c>
      <c r="M332" s="94" t="str">
        <f t="shared" ca="1" si="102"/>
        <v/>
      </c>
      <c r="N332" s="94">
        <f>IFERROR(N96,"")</f>
        <v>2.6049999999999997E-3</v>
      </c>
      <c r="O332" s="94" t="str">
        <f t="shared" ca="1" si="103"/>
        <v/>
      </c>
      <c r="P332" s="46"/>
    </row>
    <row r="333" spans="1:16" x14ac:dyDescent="0.25">
      <c r="A333" s="93" t="s">
        <v>311</v>
      </c>
      <c r="B333" s="94" t="s">
        <v>17</v>
      </c>
      <c r="C333" s="240" t="str">
        <f t="shared" ca="1" si="104"/>
        <v/>
      </c>
      <c r="D333" s="94">
        <f t="shared" si="104"/>
        <v>0.13900000000000001</v>
      </c>
      <c r="E333" s="94" t="str">
        <f t="shared" ca="1" si="98"/>
        <v/>
      </c>
      <c r="F333" s="94" t="str">
        <f ca="1">IFERROR(F97,"")</f>
        <v/>
      </c>
      <c r="G333" s="94" t="str">
        <f t="shared" ca="1" si="99"/>
        <v/>
      </c>
      <c r="H333" s="94" t="str">
        <f ca="1">IFERROR(H97,"")</f>
        <v/>
      </c>
      <c r="I333" s="94" t="str">
        <f t="shared" ca="1" si="100"/>
        <v/>
      </c>
      <c r="J333" s="94" t="str">
        <f ca="1">IFERROR(J97,"")</f>
        <v/>
      </c>
      <c r="K333" s="94" t="str">
        <f t="shared" ca="1" si="101"/>
        <v/>
      </c>
      <c r="L333" s="94" t="str">
        <f ca="1">IFERROR(L97,"")</f>
        <v/>
      </c>
      <c r="M333" s="94" t="str">
        <f t="shared" ca="1" si="102"/>
        <v/>
      </c>
      <c r="N333" s="94" t="str">
        <f ca="1">IFERROR(N97,"")</f>
        <v/>
      </c>
      <c r="O333" s="94" t="str">
        <f t="shared" ca="1" si="103"/>
        <v/>
      </c>
      <c r="P333" s="46"/>
    </row>
    <row r="334" spans="1:16" x14ac:dyDescent="0.25">
      <c r="A334" s="93" t="s">
        <v>105</v>
      </c>
      <c r="B334" s="94" t="s">
        <v>17</v>
      </c>
      <c r="C334" s="240" t="str">
        <f ca="1">IFERROR(C194,"")</f>
        <v/>
      </c>
      <c r="D334" s="94">
        <f>IFERROR(D194,"")</f>
        <v>1.6999999999999987E-2</v>
      </c>
      <c r="E334" s="94" t="str">
        <f ca="1">IFERROR(D334*$C334,"")</f>
        <v/>
      </c>
      <c r="F334" s="94">
        <f>IFERROR(F194,"")</f>
        <v>3.02</v>
      </c>
      <c r="G334" s="94" t="str">
        <f ca="1">IFERROR(F334*$C334,"")</f>
        <v/>
      </c>
      <c r="H334" s="94">
        <f>IFERROR(H194,"")</f>
        <v>5.1000000000000004E-3</v>
      </c>
      <c r="I334" s="94" t="str">
        <f ca="1">IFERROR(H334*$C334,"")</f>
        <v/>
      </c>
      <c r="J334" s="94">
        <f>IFERROR(J194,"")</f>
        <v>6.1999999999999998E-3</v>
      </c>
      <c r="K334" s="94" t="str">
        <f ca="1">IFERROR(J334*$C334,"")</f>
        <v/>
      </c>
      <c r="L334" s="94">
        <f>IFERROR(L194,"")</f>
        <v>1.6999999999999999E-3</v>
      </c>
      <c r="M334" s="94" t="str">
        <f ca="1">IFERROR(L334*$C334,"")</f>
        <v/>
      </c>
      <c r="N334" s="94">
        <f>IFERROR(N194,"")</f>
        <v>1.1000000000000001E-3</v>
      </c>
      <c r="O334" s="94" t="str">
        <f ca="1">IFERROR(N334*$C334,"")</f>
        <v/>
      </c>
      <c r="P334" s="46"/>
    </row>
    <row r="335" spans="1:16" x14ac:dyDescent="0.25">
      <c r="A335" s="215" t="s">
        <v>128</v>
      </c>
      <c r="B335" s="161"/>
      <c r="C335" s="166">
        <f ca="1">SUM(C326:C333)</f>
        <v>0</v>
      </c>
      <c r="D335" s="161"/>
      <c r="E335" s="166">
        <f ca="1">SUM(E326:E334)</f>
        <v>0</v>
      </c>
      <c r="F335" s="166"/>
      <c r="G335" s="166">
        <f ca="1">SUM(G326:G334)</f>
        <v>0</v>
      </c>
      <c r="H335" s="166"/>
      <c r="I335" s="166">
        <f ca="1">SUM(I326:I334)</f>
        <v>0</v>
      </c>
      <c r="J335" s="166"/>
      <c r="K335" s="166">
        <f ca="1">SUM(K326:K334)</f>
        <v>0</v>
      </c>
      <c r="L335" s="166"/>
      <c r="M335" s="166">
        <f ca="1">SUM(M326:M334)</f>
        <v>0</v>
      </c>
      <c r="N335" s="166"/>
      <c r="O335" s="166">
        <f ca="1">SUM(O326:O334)</f>
        <v>0</v>
      </c>
      <c r="P335" s="46"/>
    </row>
    <row r="336" spans="1:16" x14ac:dyDescent="0.25">
      <c r="A336" s="7"/>
      <c r="B336" s="7"/>
      <c r="C336" s="7"/>
      <c r="D336" s="7"/>
      <c r="E336" s="7"/>
      <c r="F336" s="7"/>
      <c r="G336" s="7"/>
      <c r="H336" s="7"/>
      <c r="I336" s="7"/>
      <c r="J336" s="7"/>
      <c r="K336" s="7"/>
      <c r="L336" s="7"/>
      <c r="M336" s="7"/>
      <c r="N336" s="7"/>
      <c r="O336" s="7"/>
      <c r="P336" s="46"/>
    </row>
    <row r="337" spans="1:16" x14ac:dyDescent="0.25">
      <c r="A337" s="165" t="s">
        <v>129</v>
      </c>
      <c r="B337" s="7"/>
      <c r="C337" s="7"/>
      <c r="D337" s="7"/>
      <c r="E337" s="7"/>
      <c r="F337" s="7"/>
      <c r="G337" s="7"/>
      <c r="H337" s="7"/>
      <c r="I337" s="7"/>
      <c r="J337" s="7"/>
      <c r="K337" s="7"/>
      <c r="L337" s="7"/>
      <c r="M337" s="7"/>
      <c r="N337" s="7"/>
      <c r="O337" s="7"/>
      <c r="P337" s="46"/>
    </row>
    <row r="338" spans="1:16" x14ac:dyDescent="0.25">
      <c r="A338" s="93" t="s">
        <v>146</v>
      </c>
      <c r="B338" s="94" t="s">
        <v>17</v>
      </c>
      <c r="C338" s="240" t="str">
        <f ca="1">IFERROR(C13,"")</f>
        <v/>
      </c>
      <c r="D338" s="94">
        <f>IFERROR(D13,"")</f>
        <v>0.127</v>
      </c>
      <c r="E338" s="94" t="str">
        <f t="shared" ref="E338:E341" ca="1" si="105">IFERROR(D338*$C338,"")</f>
        <v/>
      </c>
      <c r="F338" s="94">
        <f>IFERROR(F13,"")</f>
        <v>22.3</v>
      </c>
      <c r="G338" s="94" t="str">
        <f t="shared" ref="G338:G341" ca="1" si="106">IFERROR(F338*$C338,"")</f>
        <v/>
      </c>
      <c r="H338" s="94">
        <f>IFERROR(H13,"")</f>
        <v>0.2</v>
      </c>
      <c r="I338" s="94" t="str">
        <f t="shared" ref="I338:I341" ca="1" si="107">IFERROR(H338*$C338,"")</f>
        <v/>
      </c>
      <c r="J338" s="94">
        <f>IFERROR(J13,"")</f>
        <v>0</v>
      </c>
      <c r="K338" s="94" t="str">
        <f t="shared" ref="K338:K341" ca="1" si="108">IFERROR(J338*$C338,"")</f>
        <v/>
      </c>
      <c r="L338" s="94">
        <f>IFERROR(L13,"")</f>
        <v>9.8999999999999999E-4</v>
      </c>
      <c r="M338" s="94" t="str">
        <f t="shared" ref="M338:M341" ca="1" si="109">IFERROR(L338*$C338,"")</f>
        <v/>
      </c>
      <c r="N338" s="94" t="str">
        <f>IFERROR(N13,"")</f>
        <v>NP</v>
      </c>
      <c r="O338" s="94" t="str">
        <f t="shared" ref="O338:O341" ca="1" si="110">IFERROR(N338*$C338,"")</f>
        <v/>
      </c>
      <c r="P338" s="46"/>
    </row>
    <row r="339" spans="1:16" x14ac:dyDescent="0.25">
      <c r="A339" s="93" t="s">
        <v>296</v>
      </c>
      <c r="B339" s="94" t="s">
        <v>17</v>
      </c>
      <c r="C339" s="240" t="str">
        <f ca="1">IFERROR(C14,"")</f>
        <v/>
      </c>
      <c r="D339" s="94">
        <f>IFERROR(D14,"")</f>
        <v>0.127</v>
      </c>
      <c r="E339" s="94" t="str">
        <f t="shared" ca="1" si="105"/>
        <v/>
      </c>
      <c r="F339" s="94" t="str">
        <f ca="1">IFERROR(F14,"")</f>
        <v/>
      </c>
      <c r="G339" s="94" t="str">
        <f t="shared" ca="1" si="106"/>
        <v/>
      </c>
      <c r="H339" s="94" t="str">
        <f ca="1">IFERROR(H14,"")</f>
        <v/>
      </c>
      <c r="I339" s="94" t="str">
        <f t="shared" ca="1" si="107"/>
        <v/>
      </c>
      <c r="J339" s="94" t="str">
        <f ca="1">IFERROR(J14,"")</f>
        <v/>
      </c>
      <c r="K339" s="94" t="str">
        <f t="shared" ca="1" si="108"/>
        <v/>
      </c>
      <c r="L339" s="94" t="str">
        <f ca="1">IFERROR(L14,"")</f>
        <v/>
      </c>
      <c r="M339" s="94" t="str">
        <f t="shared" ca="1" si="109"/>
        <v/>
      </c>
      <c r="N339" s="94" t="str">
        <f ca="1">IFERROR(N14,"")</f>
        <v/>
      </c>
      <c r="O339" s="94" t="str">
        <f t="shared" ca="1" si="110"/>
        <v/>
      </c>
      <c r="P339" s="46"/>
    </row>
    <row r="340" spans="1:16" x14ac:dyDescent="0.25">
      <c r="A340" s="93" t="s">
        <v>111</v>
      </c>
      <c r="B340" s="94" t="s">
        <v>17</v>
      </c>
      <c r="C340" s="240" t="str">
        <f ca="1">IFERROR(C109,"")</f>
        <v/>
      </c>
      <c r="D340" s="94">
        <f>IFERROR(D109,"")</f>
        <v>0.127</v>
      </c>
      <c r="E340" s="94" t="str">
        <f t="shared" ca="1" si="105"/>
        <v/>
      </c>
      <c r="F340" s="94">
        <f>IFERROR(F109,"")</f>
        <v>22.3</v>
      </c>
      <c r="G340" s="94" t="str">
        <f t="shared" ca="1" si="106"/>
        <v/>
      </c>
      <c r="H340" s="94">
        <f>IFERROR(H109,"")</f>
        <v>0.2</v>
      </c>
      <c r="I340" s="94" t="str">
        <f t="shared" ca="1" si="107"/>
        <v/>
      </c>
      <c r="J340" s="94">
        <f>IFERROR(J109,"")</f>
        <v>0</v>
      </c>
      <c r="K340" s="94" t="str">
        <f t="shared" ca="1" si="108"/>
        <v/>
      </c>
      <c r="L340" s="94">
        <f>IFERROR(L109,"")</f>
        <v>9.8999999999999999E-4</v>
      </c>
      <c r="M340" s="94" t="str">
        <f t="shared" ca="1" si="109"/>
        <v/>
      </c>
      <c r="N340" s="94" t="str">
        <f>IFERROR(N109,"")</f>
        <v>NP</v>
      </c>
      <c r="O340" s="94" t="str">
        <f t="shared" ca="1" si="110"/>
        <v/>
      </c>
      <c r="P340" s="46"/>
    </row>
    <row r="341" spans="1:16" x14ac:dyDescent="0.25">
      <c r="A341" s="93" t="s">
        <v>316</v>
      </c>
      <c r="B341" s="94" t="s">
        <v>17</v>
      </c>
      <c r="C341" s="240" t="str">
        <f ca="1">IFERROR(C110,"")</f>
        <v/>
      </c>
      <c r="D341" s="94">
        <f>IFERROR(D110,"")</f>
        <v>0.127</v>
      </c>
      <c r="E341" s="94" t="str">
        <f t="shared" ca="1" si="105"/>
        <v/>
      </c>
      <c r="F341" s="94" t="str">
        <f ca="1">IFERROR(F110,"")</f>
        <v/>
      </c>
      <c r="G341" s="94" t="str">
        <f t="shared" ca="1" si="106"/>
        <v/>
      </c>
      <c r="H341" s="94" t="str">
        <f ca="1">IFERROR(H110,"")</f>
        <v/>
      </c>
      <c r="I341" s="94" t="str">
        <f t="shared" ca="1" si="107"/>
        <v/>
      </c>
      <c r="J341" s="94" t="str">
        <f ca="1">IFERROR(J110,"")</f>
        <v/>
      </c>
      <c r="K341" s="94" t="str">
        <f t="shared" ca="1" si="108"/>
        <v/>
      </c>
      <c r="L341" s="94" t="str">
        <f ca="1">IFERROR(L110,"")</f>
        <v/>
      </c>
      <c r="M341" s="94" t="str">
        <f t="shared" ca="1" si="109"/>
        <v/>
      </c>
      <c r="N341" s="94" t="str">
        <f ca="1">IFERROR(N110,"")</f>
        <v/>
      </c>
      <c r="O341" s="94" t="str">
        <f t="shared" ca="1" si="110"/>
        <v/>
      </c>
      <c r="P341" s="46"/>
    </row>
    <row r="342" spans="1:16" x14ac:dyDescent="0.25">
      <c r="A342" s="93" t="s">
        <v>104</v>
      </c>
      <c r="B342" s="94" t="s">
        <v>17</v>
      </c>
      <c r="C342" s="240" t="str">
        <f ca="1">IFERROR(C193,"")</f>
        <v/>
      </c>
      <c r="D342" s="5">
        <f>'Default Conversions'!D66</f>
        <v>2.9000000000000001E-2</v>
      </c>
      <c r="E342" s="94" t="str">
        <f ca="1">IFERROR(D342*$C342,"")</f>
        <v/>
      </c>
      <c r="F342" s="5">
        <f>'Default Conversions'!F66</f>
        <v>-16.8</v>
      </c>
      <c r="G342" s="94" t="str">
        <f ca="1">IFERROR(F342*$C342,"")</f>
        <v/>
      </c>
      <c r="H342" s="5">
        <f>'Default Conversions'!H66</f>
        <v>1.7999999999999999E-2</v>
      </c>
      <c r="I342" s="94" t="str">
        <f ca="1">IFERROR(H342*$C342,"")</f>
        <v/>
      </c>
      <c r="J342" s="5">
        <f>'Default Conversions'!J66</f>
        <v>3.3000000000000002E-2</v>
      </c>
      <c r="K342" s="94" t="str">
        <f ca="1">IFERROR(J342*$C342,"")</f>
        <v/>
      </c>
      <c r="L342" s="5">
        <f>'Default Conversions'!L66</f>
        <v>8.1999999999999998E-4</v>
      </c>
      <c r="M342" s="94" t="str">
        <f ca="1">IFERROR(L342*$C342,"")</f>
        <v/>
      </c>
      <c r="N342" s="5" t="str">
        <f>'Default Conversions'!N66</f>
        <v>NP</v>
      </c>
      <c r="O342" s="94" t="str">
        <f ca="1">IFERROR(N342*$C342,"")</f>
        <v/>
      </c>
      <c r="P342" s="46"/>
    </row>
    <row r="343" spans="1:16" x14ac:dyDescent="0.25">
      <c r="A343" s="215" t="s">
        <v>129</v>
      </c>
      <c r="B343" s="161"/>
      <c r="C343" s="166">
        <f ca="1">SUM(C338:C341)</f>
        <v>0</v>
      </c>
      <c r="D343" s="161"/>
      <c r="E343" s="166">
        <f ca="1">SUM(E338:E342)</f>
        <v>0</v>
      </c>
      <c r="F343" s="166"/>
      <c r="G343" s="166">
        <f ca="1">SUM(G338:G342)</f>
        <v>0</v>
      </c>
      <c r="H343" s="166"/>
      <c r="I343" s="166">
        <f ca="1">SUM(I338:I342)</f>
        <v>0</v>
      </c>
      <c r="J343" s="166"/>
      <c r="K343" s="166">
        <f ca="1">SUM(K338:K342)</f>
        <v>0</v>
      </c>
      <c r="L343" s="166"/>
      <c r="M343" s="166">
        <f ca="1">SUM(M338:M342)</f>
        <v>0</v>
      </c>
      <c r="N343" s="166"/>
      <c r="O343" s="166">
        <f ca="1">SUM(O338:O342)</f>
        <v>0</v>
      </c>
      <c r="P343" s="46"/>
    </row>
    <row r="344" spans="1:16" x14ac:dyDescent="0.25">
      <c r="A344" s="7"/>
      <c r="B344" s="7"/>
      <c r="C344" s="7"/>
      <c r="D344" s="7"/>
      <c r="E344" s="7"/>
      <c r="F344" s="7"/>
      <c r="G344" s="7"/>
      <c r="H344" s="7"/>
      <c r="I344" s="7"/>
      <c r="J344" s="7"/>
      <c r="K344" s="7"/>
      <c r="L344" s="7"/>
      <c r="M344" s="7"/>
      <c r="N344" s="7"/>
      <c r="O344" s="7"/>
      <c r="P344" s="46"/>
    </row>
    <row r="345" spans="1:16" x14ac:dyDescent="0.25">
      <c r="A345" s="165" t="s">
        <v>130</v>
      </c>
      <c r="B345" s="7"/>
      <c r="C345" s="7"/>
      <c r="D345" s="7"/>
      <c r="E345" s="7"/>
      <c r="F345" s="7"/>
      <c r="G345" s="7"/>
      <c r="H345" s="7"/>
      <c r="I345" s="7"/>
      <c r="J345" s="7"/>
      <c r="K345" s="7"/>
      <c r="L345" s="7"/>
      <c r="M345" s="7"/>
      <c r="N345" s="7"/>
      <c r="O345" s="7"/>
      <c r="P345" s="46"/>
    </row>
    <row r="346" spans="1:16" x14ac:dyDescent="0.25">
      <c r="A346" s="93" t="s">
        <v>149</v>
      </c>
      <c r="B346" s="94" t="s">
        <v>24</v>
      </c>
      <c r="C346" s="240" t="str">
        <f ca="1">IFERROR(C28,"")</f>
        <v/>
      </c>
      <c r="D346" s="94">
        <f>IFERROR(D28,"")</f>
        <v>0.10299999999999999</v>
      </c>
      <c r="E346" s="94" t="str">
        <f t="shared" ref="E346:M348" ca="1" si="111">IFERROR(D346*$C346,"")</f>
        <v/>
      </c>
      <c r="F346" s="94" t="str">
        <f ca="1">IFERROR(F28,"")</f>
        <v/>
      </c>
      <c r="G346" s="94" t="str">
        <f t="shared" ref="G346:G348" ca="1" si="112">IFERROR(F346*$C346,"")</f>
        <v/>
      </c>
      <c r="H346" s="94" t="str">
        <f ca="1">IFERROR(H28,"")</f>
        <v/>
      </c>
      <c r="I346" s="94" t="str">
        <f t="shared" ref="I346:I348" ca="1" si="113">IFERROR(H346*$C346,"")</f>
        <v/>
      </c>
      <c r="J346" s="94" t="str">
        <f ca="1">IFERROR(J28,"")</f>
        <v/>
      </c>
      <c r="K346" s="94" t="str">
        <f t="shared" ref="K346:K348" ca="1" si="114">IFERROR(J346*$C346,"")</f>
        <v/>
      </c>
      <c r="L346" s="94" t="str">
        <f ca="1">IFERROR(L28,"")</f>
        <v/>
      </c>
      <c r="M346" s="94" t="str">
        <f t="shared" ref="M346:M348" ca="1" si="115">IFERROR(L346*$C346,"")</f>
        <v/>
      </c>
      <c r="N346" s="94" t="str">
        <f ca="1">IFERROR(N28,"")</f>
        <v/>
      </c>
      <c r="O346" s="94" t="str">
        <f t="shared" ref="O346:O348" ca="1" si="116">IFERROR(N346*$C346,"")</f>
        <v/>
      </c>
      <c r="P346" s="46"/>
    </row>
    <row r="347" spans="1:16" x14ac:dyDescent="0.25">
      <c r="A347" s="93" t="s">
        <v>110</v>
      </c>
      <c r="B347" s="94" t="s">
        <v>24</v>
      </c>
      <c r="C347" s="240" t="str">
        <f ca="1">IFERROR(C102,"")</f>
        <v/>
      </c>
      <c r="D347" s="94">
        <f>IFERROR(D102,"")</f>
        <v>0.10299999999999999</v>
      </c>
      <c r="E347" s="94" t="str">
        <f t="shared" ca="1" si="111"/>
        <v/>
      </c>
      <c r="F347" s="94">
        <f>IFERROR(F102,"")</f>
        <v>13.1</v>
      </c>
      <c r="G347" s="94" t="str">
        <f t="shared" ca="1" si="111"/>
        <v/>
      </c>
      <c r="H347" s="94">
        <f>IFERROR(H102,"")</f>
        <v>0.01</v>
      </c>
      <c r="I347" s="94" t="str">
        <f t="shared" ca="1" si="111"/>
        <v/>
      </c>
      <c r="J347" s="94">
        <f>IFERROR(J102,"")</f>
        <v>6.2999999999999998E-6</v>
      </c>
      <c r="K347" s="94" t="str">
        <f t="shared" ca="1" si="111"/>
        <v/>
      </c>
      <c r="L347" s="94">
        <f>IFERROR(L102,"")</f>
        <v>7.6000000000000004E-4</v>
      </c>
      <c r="M347" s="94" t="str">
        <f t="shared" ca="1" si="111"/>
        <v/>
      </c>
      <c r="N347" s="94">
        <f>IFERROR(N102,"")</f>
        <v>8.3999999999999992E-6</v>
      </c>
      <c r="O347" s="94" t="str">
        <f t="shared" ca="1" si="116"/>
        <v/>
      </c>
      <c r="P347" s="46"/>
    </row>
    <row r="348" spans="1:16" x14ac:dyDescent="0.25">
      <c r="A348" s="93" t="s">
        <v>315</v>
      </c>
      <c r="B348" s="94" t="s">
        <v>24</v>
      </c>
      <c r="C348" s="240" t="str">
        <f ca="1">IFERROR(C103,"")</f>
        <v/>
      </c>
      <c r="D348" s="94">
        <f>IFERROR(D103,"")</f>
        <v>0.10299999999999999</v>
      </c>
      <c r="E348" s="94" t="str">
        <f t="shared" ca="1" si="111"/>
        <v/>
      </c>
      <c r="F348" s="94" t="str">
        <f ca="1">IFERROR(F103,"")</f>
        <v/>
      </c>
      <c r="G348" s="94" t="str">
        <f t="shared" ca="1" si="112"/>
        <v/>
      </c>
      <c r="H348" s="94" t="str">
        <f ca="1">IFERROR(H103,"")</f>
        <v/>
      </c>
      <c r="I348" s="94" t="str">
        <f t="shared" ca="1" si="113"/>
        <v/>
      </c>
      <c r="J348" s="94" t="str">
        <f ca="1">IFERROR(J103,"")</f>
        <v/>
      </c>
      <c r="K348" s="94" t="str">
        <f t="shared" ca="1" si="114"/>
        <v/>
      </c>
      <c r="L348" s="94" t="str">
        <f ca="1">IFERROR(L103,"")</f>
        <v/>
      </c>
      <c r="M348" s="94" t="str">
        <f t="shared" ca="1" si="115"/>
        <v/>
      </c>
      <c r="N348" s="94" t="str">
        <f ca="1">IFERROR(N103,"")</f>
        <v/>
      </c>
      <c r="O348" s="94" t="str">
        <f t="shared" ca="1" si="116"/>
        <v/>
      </c>
      <c r="P348" s="46"/>
    </row>
    <row r="349" spans="1:16" x14ac:dyDescent="0.25">
      <c r="A349" s="93" t="s">
        <v>107</v>
      </c>
      <c r="B349" s="94" t="s">
        <v>24</v>
      </c>
      <c r="C349" s="240" t="str">
        <f ca="1">IFERROR(C198,"")</f>
        <v/>
      </c>
      <c r="D349" s="94">
        <f>IFERROR(D198,"")</f>
        <v>5.1999999999999998E-3</v>
      </c>
      <c r="E349" s="94" t="str">
        <f ca="1">IFERROR(D349*$C349,"")</f>
        <v/>
      </c>
      <c r="F349" s="94">
        <f>IFERROR(F198,"")</f>
        <v>2.2000000000000002</v>
      </c>
      <c r="G349" s="94" t="str">
        <f ca="1">IFERROR(F349*$C349,"")</f>
        <v/>
      </c>
      <c r="H349" s="94">
        <f>IFERROR(H198,"")</f>
        <v>3.7000000000000002E-3</v>
      </c>
      <c r="I349" s="94" t="str">
        <f ca="1">IFERROR(H349*$C349,"")</f>
        <v/>
      </c>
      <c r="J349" s="94">
        <f>IFERROR(J198,"")</f>
        <v>4.5999999999999999E-3</v>
      </c>
      <c r="K349" s="94" t="str">
        <f ca="1">IFERROR(J349*$C349,"")</f>
        <v/>
      </c>
      <c r="L349" s="94">
        <f>IFERROR(L198,"")</f>
        <v>7.2000000000000002E-5</v>
      </c>
      <c r="M349" s="94" t="str">
        <f ca="1">IFERROR(L349*$C349,"")</f>
        <v/>
      </c>
      <c r="N349" s="94">
        <f>IFERROR(N198,"")</f>
        <v>6.1E-6</v>
      </c>
      <c r="O349" s="94" t="str">
        <f ca="1">IFERROR(N349*$C349,"")</f>
        <v/>
      </c>
      <c r="P349" s="46"/>
    </row>
    <row r="350" spans="1:16" x14ac:dyDescent="0.25">
      <c r="A350" s="215" t="s">
        <v>130</v>
      </c>
      <c r="B350" s="161"/>
      <c r="C350" s="166">
        <f ca="1">SUM(C346:C348)</f>
        <v>0</v>
      </c>
      <c r="D350" s="161"/>
      <c r="E350" s="166">
        <f ca="1">SUM(E346:E349)</f>
        <v>0</v>
      </c>
      <c r="F350" s="166"/>
      <c r="G350" s="166">
        <f ca="1">SUM(G346:G349)</f>
        <v>0</v>
      </c>
      <c r="H350" s="166"/>
      <c r="I350" s="166">
        <f ca="1">SUM(I346:I349)</f>
        <v>0</v>
      </c>
      <c r="J350" s="166"/>
      <c r="K350" s="166">
        <f ca="1">SUM(K346:K349)</f>
        <v>0</v>
      </c>
      <c r="L350" s="166"/>
      <c r="M350" s="166">
        <f ca="1">SUM(M346:M349)</f>
        <v>0</v>
      </c>
      <c r="N350" s="166"/>
      <c r="O350" s="166">
        <f ca="1">SUM(O346:O349)</f>
        <v>0</v>
      </c>
      <c r="P350" s="46"/>
    </row>
    <row r="351" spans="1:16" x14ac:dyDescent="0.25">
      <c r="A351" s="7"/>
      <c r="B351" s="7"/>
      <c r="C351" s="7"/>
      <c r="D351" s="7"/>
      <c r="E351" s="7"/>
      <c r="F351" s="7"/>
      <c r="G351" s="7"/>
      <c r="H351" s="7"/>
      <c r="I351" s="7"/>
      <c r="J351" s="7"/>
      <c r="K351" s="7"/>
      <c r="L351" s="7"/>
      <c r="M351" s="7"/>
      <c r="N351" s="7"/>
      <c r="O351" s="7"/>
      <c r="P351" s="46"/>
    </row>
    <row r="352" spans="1:16" x14ac:dyDescent="0.25">
      <c r="A352" s="165" t="s">
        <v>318</v>
      </c>
      <c r="B352" s="7"/>
      <c r="C352" s="7"/>
      <c r="D352" s="7"/>
      <c r="E352" s="7"/>
      <c r="F352" s="7"/>
      <c r="G352" s="7"/>
      <c r="H352" s="7"/>
      <c r="I352" s="7"/>
      <c r="J352" s="7"/>
      <c r="K352" s="7"/>
      <c r="L352" s="7"/>
      <c r="M352" s="7"/>
      <c r="N352" s="7"/>
      <c r="O352" s="7"/>
      <c r="P352" s="46"/>
    </row>
    <row r="353" spans="1:16" x14ac:dyDescent="0.25">
      <c r="A353" s="93" t="s">
        <v>306</v>
      </c>
      <c r="B353" s="94" t="s">
        <v>24</v>
      </c>
      <c r="C353" s="240" t="str">
        <f ca="1">IFERROR(C31,"")</f>
        <v/>
      </c>
      <c r="D353" s="94" t="str">
        <f>IFERROR(D31,"")</f>
        <v>NP</v>
      </c>
      <c r="E353" s="94" t="str">
        <f t="shared" ref="E353:G354" ca="1" si="117">IFERROR(D353*$C353,"")</f>
        <v/>
      </c>
      <c r="F353" s="94" t="str">
        <f ca="1">IFERROR(F31,"")</f>
        <v/>
      </c>
      <c r="G353" s="94" t="str">
        <f t="shared" ca="1" si="117"/>
        <v/>
      </c>
      <c r="H353" s="94" t="str">
        <f ca="1">IFERROR(H31,"")</f>
        <v/>
      </c>
      <c r="I353" s="94" t="str">
        <f t="shared" ref="I353:I354" ca="1" si="118">IFERROR(H353*$C353,"")</f>
        <v/>
      </c>
      <c r="J353" s="94" t="str">
        <f ca="1">IFERROR(J31,"")</f>
        <v/>
      </c>
      <c r="K353" s="94" t="str">
        <f t="shared" ref="K353:K354" ca="1" si="119">IFERROR(J353*$C353,"")</f>
        <v/>
      </c>
      <c r="L353" s="94" t="str">
        <f ca="1">IFERROR(L31,"")</f>
        <v/>
      </c>
      <c r="M353" s="94" t="str">
        <f t="shared" ref="M353:M354" ca="1" si="120">IFERROR(L353*$C353,"")</f>
        <v/>
      </c>
      <c r="N353" s="94" t="str">
        <f ca="1">IFERROR(N31,"")</f>
        <v/>
      </c>
      <c r="O353" s="94" t="str">
        <f t="shared" ref="O353:O354" ca="1" si="121">IFERROR(N353*$C353,"")</f>
        <v/>
      </c>
      <c r="P353" s="46"/>
    </row>
    <row r="354" spans="1:16" x14ac:dyDescent="0.25">
      <c r="A354" s="93" t="s">
        <v>307</v>
      </c>
      <c r="B354" s="94" t="s">
        <v>24</v>
      </c>
      <c r="C354" s="240" t="str">
        <f ca="1">IFERROR(C32,"")</f>
        <v/>
      </c>
      <c r="D354" s="94" t="str">
        <f>IFERROR(D32,"")</f>
        <v>NP</v>
      </c>
      <c r="E354" s="94" t="str">
        <f t="shared" ca="1" si="117"/>
        <v/>
      </c>
      <c r="F354" s="94">
        <f>IFERROR(F32,"")</f>
        <v>12.69</v>
      </c>
      <c r="G354" s="94" t="str">
        <f t="shared" ca="1" si="117"/>
        <v/>
      </c>
      <c r="H354" s="94">
        <f>IFERROR(H32,"")</f>
        <v>2.1000000000000001E-2</v>
      </c>
      <c r="I354" s="94" t="str">
        <f t="shared" ca="1" si="118"/>
        <v/>
      </c>
      <c r="J354" s="94">
        <f>IFERROR(J32,"")</f>
        <v>1.2999999999999999E-4</v>
      </c>
      <c r="K354" s="94" t="str">
        <f t="shared" ca="1" si="119"/>
        <v/>
      </c>
      <c r="L354" s="94">
        <f>IFERROR(L32,"")</f>
        <v>1E-3</v>
      </c>
      <c r="M354" s="94" t="str">
        <f t="shared" ca="1" si="120"/>
        <v/>
      </c>
      <c r="N354" s="94">
        <f>IFERROR(N32,"")</f>
        <v>0</v>
      </c>
      <c r="O354" s="94" t="str">
        <f t="shared" ca="1" si="121"/>
        <v/>
      </c>
      <c r="P354" s="46"/>
    </row>
    <row r="355" spans="1:16" x14ac:dyDescent="0.25">
      <c r="A355" s="93" t="s">
        <v>319</v>
      </c>
      <c r="B355" s="94" t="s">
        <v>24</v>
      </c>
      <c r="C355" s="240" t="str">
        <f ca="1">IFERROR(C196,"")</f>
        <v/>
      </c>
      <c r="D355" s="94">
        <f>IFERROR(D196,"")</f>
        <v>8.7999999999999995E-2</v>
      </c>
      <c r="E355" s="94" t="str">
        <f ca="1">IFERROR(D355*$C355,"")</f>
        <v/>
      </c>
      <c r="F355" s="94">
        <f>IFERROR(F196,"")</f>
        <v>1.47</v>
      </c>
      <c r="G355" s="94" t="str">
        <f ca="1">IFERROR(F355*$C355,"")</f>
        <v/>
      </c>
      <c r="H355" s="94">
        <f>IFERROR(H196,"")</f>
        <v>1.6000000000000001E-3</v>
      </c>
      <c r="I355" s="94" t="str">
        <f ca="1">IFERROR(H355*$C355,"")</f>
        <v/>
      </c>
      <c r="J355" s="94">
        <f>IFERROR(J196,"")</f>
        <v>2.3999999999999998E-3</v>
      </c>
      <c r="K355" s="94" t="str">
        <f ca="1">IFERROR(J355*$C355,"")</f>
        <v/>
      </c>
      <c r="L355" s="94">
        <f>IFERROR(L196,"")</f>
        <v>6.9999999999999999E-4</v>
      </c>
      <c r="M355" s="94" t="str">
        <f ca="1">IFERROR(L355*$C355,"")</f>
        <v/>
      </c>
      <c r="N355" s="94">
        <f>IFERROR(N196,"")</f>
        <v>2.9999999999999997E-4</v>
      </c>
      <c r="O355" s="94" t="str">
        <f ca="1">IFERROR(N355*$C355,"")</f>
        <v/>
      </c>
      <c r="P355" s="46"/>
    </row>
    <row r="356" spans="1:16" x14ac:dyDescent="0.25">
      <c r="A356" s="215" t="s">
        <v>130</v>
      </c>
      <c r="B356" s="161"/>
      <c r="C356" s="166">
        <f ca="1">SUM(C353,C354)</f>
        <v>0</v>
      </c>
      <c r="D356" s="161"/>
      <c r="E356" s="166">
        <f ca="1">SUM(E353:E355)</f>
        <v>0</v>
      </c>
      <c r="F356" s="166"/>
      <c r="G356" s="166">
        <f ca="1">SUM(G353:G355)</f>
        <v>0</v>
      </c>
      <c r="H356" s="166"/>
      <c r="I356" s="166">
        <f ca="1">SUM(I353:I355)</f>
        <v>0</v>
      </c>
      <c r="J356" s="166"/>
      <c r="K356" s="166">
        <f ca="1">SUM(K353:K355)</f>
        <v>0</v>
      </c>
      <c r="L356" s="166"/>
      <c r="M356" s="166">
        <f ca="1">SUM(M353:M355)</f>
        <v>0</v>
      </c>
      <c r="N356" s="166"/>
      <c r="O356" s="166">
        <f ca="1">SUM(O353:O355)</f>
        <v>0</v>
      </c>
      <c r="P356" s="46"/>
    </row>
    <row r="357" spans="1:16" x14ac:dyDescent="0.25">
      <c r="A357" s="7"/>
      <c r="B357" s="7"/>
      <c r="C357" s="7"/>
      <c r="D357" s="7"/>
      <c r="E357" s="7"/>
      <c r="F357" s="7"/>
      <c r="G357" s="7"/>
      <c r="H357" s="7"/>
      <c r="I357" s="7"/>
      <c r="J357" s="7"/>
      <c r="K357" s="7"/>
      <c r="L357" s="7"/>
      <c r="M357" s="7"/>
      <c r="N357" s="7"/>
      <c r="O357" s="7"/>
      <c r="P357" s="46"/>
    </row>
    <row r="358" spans="1:16" x14ac:dyDescent="0.25">
      <c r="A358" s="165" t="s">
        <v>320</v>
      </c>
      <c r="B358" s="7"/>
      <c r="C358" s="7"/>
      <c r="D358" s="7"/>
      <c r="E358" s="7"/>
      <c r="F358" s="7"/>
      <c r="G358" s="7"/>
      <c r="H358" s="7"/>
      <c r="I358" s="7"/>
      <c r="J358" s="7"/>
      <c r="K358" s="7"/>
      <c r="L358" s="7"/>
      <c r="M358" s="7"/>
      <c r="N358" s="7"/>
      <c r="O358" s="7"/>
      <c r="P358" s="46"/>
    </row>
    <row r="359" spans="1:16" x14ac:dyDescent="0.25">
      <c r="A359" s="93" t="s">
        <v>322</v>
      </c>
      <c r="B359" s="94" t="s">
        <v>24</v>
      </c>
      <c r="C359" s="240" t="str">
        <f ca="1">IFERROR(C29,"")</f>
        <v/>
      </c>
      <c r="D359" s="94" t="str">
        <f>IFERROR(D29,"")</f>
        <v>NP</v>
      </c>
      <c r="E359" s="94" t="str">
        <f t="shared" ref="E359:E360" ca="1" si="122">IFERROR(D359*$C359,"")</f>
        <v/>
      </c>
      <c r="F359" s="94" t="str">
        <f ca="1">IFERROR(F29,"")</f>
        <v/>
      </c>
      <c r="G359" s="94" t="str">
        <f t="shared" ref="G359:G360" ca="1" si="123">IFERROR(F359*$C359,"")</f>
        <v/>
      </c>
      <c r="H359" s="94" t="str">
        <f ca="1">IFERROR(H29,"")</f>
        <v/>
      </c>
      <c r="I359" s="94" t="str">
        <f t="shared" ref="I359:I360" ca="1" si="124">IFERROR(H359*$C359,"")</f>
        <v/>
      </c>
      <c r="J359" s="94" t="str">
        <f ca="1">IFERROR(J29,"")</f>
        <v/>
      </c>
      <c r="K359" s="94" t="str">
        <f t="shared" ref="K359:K360" ca="1" si="125">IFERROR(J359*$C359,"")</f>
        <v/>
      </c>
      <c r="L359" s="94" t="str">
        <f ca="1">IFERROR(L29,"")</f>
        <v/>
      </c>
      <c r="M359" s="94" t="str">
        <f t="shared" ref="M359:M360" ca="1" si="126">IFERROR(L359*$C359,"")</f>
        <v/>
      </c>
      <c r="N359" s="94" t="str">
        <f ca="1">IFERROR(N29,"")</f>
        <v/>
      </c>
      <c r="O359" s="94" t="str">
        <f t="shared" ref="O359:O360" ca="1" si="127">IFERROR(N359*$C359,"")</f>
        <v/>
      </c>
      <c r="P359" s="46"/>
    </row>
    <row r="360" spans="1:16" x14ac:dyDescent="0.25">
      <c r="A360" s="93" t="s">
        <v>323</v>
      </c>
      <c r="B360" s="94" t="s">
        <v>24</v>
      </c>
      <c r="C360" s="240" t="str">
        <f ca="1">IFERROR(C30,"")</f>
        <v/>
      </c>
      <c r="D360" s="94" t="str">
        <f>IFERROR(D30,"")</f>
        <v>NP</v>
      </c>
      <c r="E360" s="94" t="str">
        <f t="shared" ca="1" si="122"/>
        <v/>
      </c>
      <c r="F360" s="94">
        <f>IFERROR(F30,"")</f>
        <v>1957.835</v>
      </c>
      <c r="G360" s="94" t="str">
        <f t="shared" ca="1" si="123"/>
        <v/>
      </c>
      <c r="H360" s="94">
        <f>IFERROR(H30,"")</f>
        <v>16.032499999999999</v>
      </c>
      <c r="I360" s="94" t="str">
        <f t="shared" ca="1" si="124"/>
        <v/>
      </c>
      <c r="J360" s="94">
        <f>IFERROR(J30,"")</f>
        <v>2.3045E-2</v>
      </c>
      <c r="K360" s="94" t="str">
        <f t="shared" ca="1" si="125"/>
        <v/>
      </c>
      <c r="L360" s="94">
        <f>IFERROR(L30,"")</f>
        <v>0.27750000000000002</v>
      </c>
      <c r="M360" s="94" t="str">
        <f t="shared" ca="1" si="126"/>
        <v/>
      </c>
      <c r="N360" s="94">
        <f>IFERROR(N30,"")</f>
        <v>0</v>
      </c>
      <c r="O360" s="94" t="str">
        <f t="shared" ca="1" si="127"/>
        <v/>
      </c>
      <c r="P360" s="46"/>
    </row>
    <row r="361" spans="1:16" x14ac:dyDescent="0.25">
      <c r="A361" s="93" t="s">
        <v>321</v>
      </c>
      <c r="B361" s="94" t="s">
        <v>24</v>
      </c>
      <c r="C361" s="240" t="str">
        <f ca="1">IFERROR(C197,"")</f>
        <v/>
      </c>
      <c r="D361" s="94">
        <f>IFERROR(D197,"")</f>
        <v>19.983000000000001</v>
      </c>
      <c r="E361" s="94" t="str">
        <f ca="1">IFERROR(D361*$C361,"")</f>
        <v/>
      </c>
      <c r="F361" s="94">
        <f>IFERROR(F197,"")</f>
        <v>343.92</v>
      </c>
      <c r="G361" s="94" t="str">
        <f ca="1">IFERROR(F361*$C361,"")</f>
        <v/>
      </c>
      <c r="H361" s="94">
        <f>IFERROR(H197,"")</f>
        <v>0.47320000000000001</v>
      </c>
      <c r="I361" s="94" t="str">
        <f ca="1">IFERROR(H361*$C361,"")</f>
        <v/>
      </c>
      <c r="J361" s="94">
        <f>IFERROR(J197,"")</f>
        <v>2.1650999999999998</v>
      </c>
      <c r="K361" s="94" t="str">
        <f ca="1">IFERROR(J361*$C361,"")</f>
        <v/>
      </c>
      <c r="L361" s="94">
        <f>IFERROR(L197,"")</f>
        <v>0.18459999999999999</v>
      </c>
      <c r="M361" s="94" t="str">
        <f ca="1">IFERROR(L361*$C361,"")</f>
        <v/>
      </c>
      <c r="N361" s="94">
        <f>IFERROR(N197,"")</f>
        <v>0.28949999999999998</v>
      </c>
      <c r="O361" s="94" t="str">
        <f ca="1">IFERROR(N361*$C361,"")</f>
        <v/>
      </c>
      <c r="P361" s="46"/>
    </row>
    <row r="362" spans="1:16" ht="15.75" thickBot="1" x14ac:dyDescent="0.3">
      <c r="A362" s="215" t="s">
        <v>130</v>
      </c>
      <c r="B362" s="161"/>
      <c r="C362" s="166">
        <f ca="1">SUM(C359,C360)</f>
        <v>0</v>
      </c>
      <c r="D362" s="161"/>
      <c r="E362" s="166">
        <f ca="1">SUM(E359:E361)</f>
        <v>0</v>
      </c>
      <c r="F362" s="166"/>
      <c r="G362" s="166">
        <f ca="1">SUM(G359:G361)</f>
        <v>0</v>
      </c>
      <c r="H362" s="166"/>
      <c r="I362" s="166">
        <f ca="1">SUM(I359:I361)</f>
        <v>0</v>
      </c>
      <c r="J362" s="166"/>
      <c r="K362" s="166">
        <f ca="1">SUM(K359:K361)</f>
        <v>0</v>
      </c>
      <c r="L362" s="166"/>
      <c r="M362" s="166">
        <f ca="1">SUM(M359:M361)</f>
        <v>0</v>
      </c>
      <c r="N362" s="166"/>
      <c r="O362" s="166">
        <f ca="1">SUM(O359:O361)</f>
        <v>0</v>
      </c>
      <c r="P362" s="46"/>
    </row>
    <row r="363" spans="1:16" ht="16.5" thickBot="1" x14ac:dyDescent="0.3">
      <c r="A363" s="343" t="s">
        <v>141</v>
      </c>
      <c r="B363" s="344"/>
      <c r="C363" s="344"/>
      <c r="D363" s="344"/>
      <c r="E363" s="344"/>
      <c r="F363" s="344"/>
      <c r="G363" s="344"/>
      <c r="H363" s="344"/>
      <c r="I363" s="344"/>
      <c r="J363" s="344"/>
      <c r="K363" s="344"/>
      <c r="L363" s="344"/>
      <c r="M363" s="344"/>
      <c r="N363" s="344"/>
      <c r="O363" s="345"/>
      <c r="P363" s="46"/>
    </row>
    <row r="364" spans="1:16" x14ac:dyDescent="0.25">
      <c r="A364" s="358" t="s">
        <v>183</v>
      </c>
      <c r="B364" s="358"/>
      <c r="C364" s="358"/>
      <c r="D364" s="358"/>
      <c r="E364" s="358"/>
      <c r="F364" s="358"/>
      <c r="G364" s="358"/>
      <c r="H364" s="358"/>
      <c r="I364" s="358"/>
      <c r="J364" s="358"/>
      <c r="K364" s="46"/>
      <c r="L364" s="46"/>
      <c r="M364" s="46"/>
      <c r="N364" s="46"/>
      <c r="O364" s="46"/>
      <c r="P364" s="46"/>
    </row>
    <row r="365" spans="1:16" x14ac:dyDescent="0.25">
      <c r="A365" s="213" t="s">
        <v>143</v>
      </c>
      <c r="B365" s="46"/>
      <c r="C365" s="46"/>
      <c r="D365" s="46"/>
      <c r="E365" s="46"/>
      <c r="F365" s="46"/>
      <c r="G365" s="46"/>
      <c r="H365" s="46"/>
      <c r="I365" s="46"/>
      <c r="J365" s="46"/>
      <c r="K365" s="46"/>
      <c r="L365" s="46"/>
      <c r="M365" s="46"/>
      <c r="N365" s="46"/>
      <c r="O365" s="46"/>
      <c r="P365" s="46"/>
    </row>
    <row r="366" spans="1:16" x14ac:dyDescent="0.25">
      <c r="A366" s="46"/>
      <c r="B366" s="46"/>
      <c r="C366" s="46"/>
      <c r="D366" s="46"/>
      <c r="E366" s="46"/>
      <c r="F366" s="46"/>
      <c r="G366" s="46"/>
      <c r="H366" s="46"/>
      <c r="I366" s="46"/>
      <c r="J366" s="46"/>
      <c r="K366" s="46"/>
      <c r="L366" s="46"/>
      <c r="M366" s="46"/>
      <c r="N366" s="46"/>
      <c r="O366" s="46"/>
      <c r="P366" s="46"/>
    </row>
    <row r="367" spans="1:16" x14ac:dyDescent="0.25">
      <c r="A367" s="46"/>
      <c r="B367" s="46"/>
      <c r="C367" s="46"/>
      <c r="D367" s="46"/>
      <c r="E367" s="46"/>
      <c r="F367" s="46"/>
      <c r="G367" s="46"/>
      <c r="H367" s="46"/>
      <c r="I367" s="46"/>
      <c r="J367" s="46"/>
      <c r="K367" s="46"/>
      <c r="L367" s="46"/>
      <c r="M367" s="46"/>
      <c r="N367" s="46"/>
      <c r="O367" s="46"/>
      <c r="P367" s="46"/>
    </row>
    <row r="368" spans="1:16" x14ac:dyDescent="0.25">
      <c r="A368" s="46"/>
      <c r="B368" s="46"/>
      <c r="C368" s="46"/>
      <c r="D368" s="46"/>
      <c r="E368" s="46"/>
      <c r="F368" s="46"/>
      <c r="G368" s="46"/>
      <c r="H368" s="46"/>
      <c r="I368" s="46"/>
      <c r="J368" s="46"/>
      <c r="K368" s="46"/>
      <c r="L368" s="46"/>
      <c r="M368" s="46"/>
      <c r="N368" s="46"/>
      <c r="O368" s="46"/>
      <c r="P368" s="46"/>
    </row>
    <row r="369" spans="1:16" x14ac:dyDescent="0.25">
      <c r="A369" s="46"/>
      <c r="B369" s="46"/>
      <c r="C369" s="46"/>
      <c r="D369" s="46"/>
      <c r="E369" s="46"/>
      <c r="F369" s="46"/>
      <c r="G369" s="46"/>
      <c r="H369" s="46"/>
      <c r="I369" s="46"/>
      <c r="J369" s="46"/>
      <c r="K369" s="46"/>
      <c r="L369" s="46"/>
      <c r="M369" s="46"/>
      <c r="N369" s="46"/>
      <c r="O369" s="46"/>
      <c r="P369" s="46"/>
    </row>
    <row r="370" spans="1:16" x14ac:dyDescent="0.25">
      <c r="A370" s="46"/>
      <c r="B370" s="46"/>
      <c r="C370" s="46"/>
      <c r="D370" s="46" t="s">
        <v>120</v>
      </c>
      <c r="E370" s="46"/>
      <c r="F370" s="46"/>
      <c r="G370" s="46"/>
      <c r="H370" s="46"/>
      <c r="I370" s="46"/>
      <c r="J370" s="46"/>
      <c r="K370" s="46"/>
      <c r="L370" s="46"/>
      <c r="M370" s="46"/>
      <c r="N370" s="46"/>
      <c r="O370" s="46"/>
      <c r="P370" s="46"/>
    </row>
    <row r="371" spans="1:16" x14ac:dyDescent="0.25">
      <c r="A371" s="46"/>
      <c r="B371" s="46"/>
      <c r="C371" s="46"/>
      <c r="D371" s="46"/>
      <c r="E371" s="46"/>
      <c r="F371" s="46"/>
      <c r="G371" s="46"/>
      <c r="H371" s="46"/>
      <c r="I371" s="46"/>
      <c r="J371" s="46"/>
      <c r="K371" s="46"/>
      <c r="L371" s="46"/>
      <c r="M371" s="46"/>
      <c r="N371" s="46"/>
      <c r="O371" s="46"/>
      <c r="P371" s="46"/>
    </row>
    <row r="372" spans="1:16" x14ac:dyDescent="0.25">
      <c r="A372" s="46"/>
      <c r="B372" s="46"/>
      <c r="C372" s="46"/>
      <c r="D372" s="46"/>
      <c r="E372" s="46"/>
      <c r="F372" s="46"/>
      <c r="G372" s="46"/>
      <c r="H372" s="46"/>
      <c r="I372" s="46"/>
      <c r="J372" s="46"/>
      <c r="K372" s="46"/>
      <c r="L372" s="46"/>
      <c r="M372" s="46"/>
      <c r="N372" s="46"/>
      <c r="O372" s="46"/>
      <c r="P372" s="46"/>
    </row>
    <row r="373" spans="1:16" x14ac:dyDescent="0.25">
      <c r="A373" s="46"/>
      <c r="B373" s="46"/>
      <c r="C373" s="46"/>
      <c r="D373" s="46"/>
      <c r="E373" s="46"/>
      <c r="F373" s="46"/>
      <c r="G373" s="46"/>
      <c r="H373" s="46"/>
      <c r="I373" s="46"/>
      <c r="J373" s="46"/>
      <c r="K373" s="46"/>
      <c r="L373" s="46"/>
      <c r="M373" s="46"/>
      <c r="N373" s="46"/>
      <c r="O373" s="46"/>
      <c r="P373" s="46"/>
    </row>
    <row r="374" spans="1:16" x14ac:dyDescent="0.25">
      <c r="A374" s="46"/>
      <c r="B374" s="46"/>
      <c r="C374" s="46"/>
      <c r="D374" s="46"/>
      <c r="E374" s="46"/>
      <c r="F374" s="46"/>
      <c r="G374" s="46"/>
      <c r="H374" s="46"/>
      <c r="I374" s="46"/>
      <c r="J374" s="46"/>
      <c r="K374" s="46"/>
      <c r="L374" s="46"/>
      <c r="M374" s="46"/>
      <c r="N374" s="46"/>
      <c r="O374" s="46"/>
      <c r="P374" s="46"/>
    </row>
    <row r="375" spans="1:16" x14ac:dyDescent="0.25">
      <c r="A375" s="46"/>
      <c r="B375" s="46"/>
      <c r="C375" s="46"/>
      <c r="D375" s="46"/>
      <c r="E375" s="46"/>
      <c r="F375" s="46"/>
      <c r="G375" s="46"/>
      <c r="H375" s="46"/>
      <c r="I375" s="46"/>
      <c r="J375" s="46"/>
      <c r="K375" s="46"/>
      <c r="L375" s="46"/>
      <c r="M375" s="46"/>
      <c r="N375" s="46"/>
      <c r="O375" s="46"/>
      <c r="P375" s="46"/>
    </row>
    <row r="376" spans="1:16" x14ac:dyDescent="0.25">
      <c r="A376" s="46"/>
      <c r="B376" s="46"/>
      <c r="C376" s="46"/>
      <c r="D376" s="46"/>
      <c r="E376" s="46"/>
      <c r="F376" s="46"/>
      <c r="G376" s="46"/>
      <c r="H376" s="46"/>
      <c r="I376" s="46"/>
      <c r="J376" s="46"/>
      <c r="K376" s="46"/>
      <c r="L376" s="46"/>
      <c r="M376" s="46"/>
      <c r="N376" s="46"/>
      <c r="O376" s="46"/>
      <c r="P376" s="46"/>
    </row>
    <row r="377" spans="1:16" x14ac:dyDescent="0.25">
      <c r="A377" s="46"/>
      <c r="B377" s="46"/>
      <c r="C377" s="46"/>
      <c r="D377" s="46"/>
      <c r="E377" s="46"/>
      <c r="F377" s="46"/>
      <c r="G377" s="46"/>
      <c r="H377" s="46"/>
      <c r="I377" s="46"/>
      <c r="J377" s="46"/>
      <c r="K377" s="46"/>
      <c r="L377" s="46"/>
      <c r="M377" s="46"/>
      <c r="N377" s="46"/>
      <c r="O377" s="46"/>
      <c r="P377" s="46"/>
    </row>
    <row r="378" spans="1:16" x14ac:dyDescent="0.25">
      <c r="A378" s="46"/>
      <c r="B378" s="46"/>
      <c r="C378" s="46"/>
      <c r="D378" s="46"/>
      <c r="E378" s="46"/>
      <c r="F378" s="46"/>
      <c r="G378" s="46"/>
      <c r="H378" s="46"/>
      <c r="I378" s="46"/>
      <c r="J378" s="46"/>
      <c r="K378" s="46"/>
      <c r="L378" s="46"/>
      <c r="M378" s="46"/>
      <c r="N378" s="46"/>
      <c r="O378" s="46"/>
      <c r="P378" s="46"/>
    </row>
    <row r="379" spans="1:16" x14ac:dyDescent="0.25">
      <c r="A379" s="46"/>
      <c r="B379" s="46"/>
      <c r="C379" s="46"/>
      <c r="D379" s="46"/>
      <c r="E379" s="46"/>
      <c r="F379" s="46"/>
      <c r="G379" s="46"/>
      <c r="H379" s="46"/>
      <c r="I379" s="46"/>
      <c r="J379" s="46"/>
      <c r="K379" s="46"/>
      <c r="L379" s="46"/>
      <c r="M379" s="46"/>
      <c r="N379" s="46"/>
      <c r="O379" s="46"/>
      <c r="P379" s="46"/>
    </row>
    <row r="380" spans="1:16" x14ac:dyDescent="0.25">
      <c r="A380" s="46"/>
      <c r="B380" s="46"/>
      <c r="C380" s="46"/>
      <c r="D380" s="46"/>
      <c r="E380" s="46"/>
      <c r="F380" s="46"/>
      <c r="G380" s="46"/>
      <c r="H380" s="46"/>
      <c r="I380" s="46"/>
      <c r="J380" s="46"/>
      <c r="K380" s="46"/>
      <c r="L380" s="46"/>
      <c r="M380" s="46"/>
      <c r="N380" s="46"/>
      <c r="O380" s="46"/>
      <c r="P380" s="46"/>
    </row>
    <row r="381" spans="1:16" x14ac:dyDescent="0.25">
      <c r="A381" s="46"/>
      <c r="B381" s="46"/>
      <c r="C381" s="46"/>
      <c r="D381" s="46"/>
      <c r="E381" s="46"/>
      <c r="F381" s="46"/>
      <c r="G381" s="46"/>
      <c r="H381" s="46"/>
      <c r="I381" s="46"/>
      <c r="J381" s="46"/>
      <c r="K381" s="46"/>
      <c r="L381" s="46"/>
      <c r="M381" s="46"/>
      <c r="N381" s="46"/>
      <c r="O381" s="46"/>
      <c r="P381" s="46"/>
    </row>
    <row r="382" spans="1:16" x14ac:dyDescent="0.25">
      <c r="A382" s="46"/>
      <c r="B382" s="46"/>
      <c r="C382" s="46"/>
      <c r="D382" s="46"/>
      <c r="E382" s="46"/>
      <c r="F382" s="46"/>
      <c r="G382" s="46"/>
      <c r="H382" s="46"/>
      <c r="I382" s="46"/>
      <c r="J382" s="46"/>
      <c r="K382" s="46"/>
      <c r="L382" s="46"/>
      <c r="M382" s="46"/>
      <c r="N382" s="46"/>
      <c r="O382" s="46"/>
      <c r="P382" s="46"/>
    </row>
    <row r="383" spans="1:16" x14ac:dyDescent="0.25">
      <c r="A383" s="46"/>
      <c r="B383" s="46"/>
      <c r="C383" s="46"/>
      <c r="D383" s="46"/>
      <c r="E383" s="46"/>
      <c r="F383" s="46"/>
      <c r="G383" s="46"/>
      <c r="H383" s="46"/>
      <c r="I383" s="46"/>
      <c r="J383" s="46"/>
      <c r="K383" s="46"/>
      <c r="L383" s="46"/>
      <c r="M383" s="46"/>
      <c r="N383" s="46"/>
      <c r="O383" s="46"/>
      <c r="P383" s="46"/>
    </row>
    <row r="384" spans="1:16" x14ac:dyDescent="0.25">
      <c r="A384" s="46"/>
      <c r="B384" s="46"/>
      <c r="C384" s="46"/>
      <c r="D384" s="46"/>
      <c r="E384" s="46"/>
      <c r="F384" s="46"/>
      <c r="G384" s="46"/>
      <c r="H384" s="46"/>
      <c r="I384" s="46"/>
      <c r="J384" s="46"/>
      <c r="K384" s="46"/>
      <c r="L384" s="46"/>
      <c r="M384" s="46"/>
      <c r="N384" s="46"/>
      <c r="O384" s="46"/>
      <c r="P384" s="46"/>
    </row>
    <row r="385" spans="1:16" x14ac:dyDescent="0.25">
      <c r="A385" s="46"/>
      <c r="B385" s="46"/>
      <c r="C385" s="46"/>
      <c r="D385" s="46"/>
      <c r="E385" s="46"/>
      <c r="F385" s="46"/>
      <c r="G385" s="46"/>
      <c r="H385" s="46"/>
      <c r="I385" s="46"/>
      <c r="J385" s="46"/>
      <c r="K385" s="46"/>
      <c r="L385" s="46"/>
      <c r="M385" s="46"/>
      <c r="N385" s="46"/>
      <c r="O385" s="46"/>
      <c r="P385" s="46"/>
    </row>
    <row r="386" spans="1:16" x14ac:dyDescent="0.25">
      <c r="A386" s="46"/>
      <c r="B386" s="46"/>
      <c r="C386" s="46"/>
      <c r="D386" s="46"/>
      <c r="E386" s="46"/>
      <c r="F386" s="46"/>
      <c r="G386" s="46"/>
      <c r="H386" s="46"/>
      <c r="I386" s="46"/>
      <c r="J386" s="46"/>
      <c r="K386" s="46"/>
      <c r="L386" s="46"/>
      <c r="M386" s="46"/>
      <c r="N386" s="46"/>
      <c r="O386" s="46"/>
      <c r="P386" s="46"/>
    </row>
    <row r="387" spans="1:16" x14ac:dyDescent="0.25">
      <c r="A387" s="46"/>
      <c r="B387" s="46"/>
      <c r="C387" s="46"/>
      <c r="D387" s="46"/>
      <c r="E387" s="46"/>
      <c r="F387" s="46"/>
      <c r="G387" s="46"/>
      <c r="H387" s="46"/>
      <c r="I387" s="46"/>
      <c r="J387" s="46"/>
      <c r="K387" s="46"/>
      <c r="L387" s="46"/>
      <c r="M387" s="46"/>
      <c r="N387" s="46"/>
      <c r="O387" s="46"/>
      <c r="P387" s="46"/>
    </row>
    <row r="388" spans="1:16" x14ac:dyDescent="0.25">
      <c r="A388" s="46"/>
      <c r="B388" s="46"/>
      <c r="C388" s="46"/>
      <c r="D388" s="46"/>
      <c r="E388" s="46"/>
      <c r="F388" s="46"/>
      <c r="G388" s="46"/>
      <c r="H388" s="46"/>
      <c r="I388" s="46"/>
      <c r="J388" s="46"/>
      <c r="K388" s="46"/>
      <c r="L388" s="46"/>
      <c r="M388" s="46"/>
      <c r="N388" s="46"/>
      <c r="O388" s="46"/>
      <c r="P388" s="46"/>
    </row>
    <row r="389" spans="1:16" x14ac:dyDescent="0.25">
      <c r="A389" s="46"/>
      <c r="B389" s="46"/>
      <c r="C389" s="46"/>
      <c r="D389" s="46"/>
      <c r="E389" s="46"/>
      <c r="F389" s="46"/>
      <c r="G389" s="46"/>
      <c r="H389" s="46"/>
      <c r="I389" s="46"/>
      <c r="J389" s="46"/>
      <c r="K389" s="46"/>
      <c r="L389" s="46"/>
      <c r="M389" s="46"/>
      <c r="N389" s="46"/>
      <c r="O389" s="46"/>
      <c r="P389" s="46"/>
    </row>
    <row r="390" spans="1:16" x14ac:dyDescent="0.25">
      <c r="A390" s="46"/>
      <c r="B390" s="46"/>
      <c r="C390" s="46"/>
      <c r="D390" s="46"/>
      <c r="E390" s="46"/>
      <c r="F390" s="46"/>
      <c r="G390" s="46"/>
      <c r="H390" s="46"/>
      <c r="I390" s="46"/>
      <c r="J390" s="46"/>
      <c r="K390" s="46"/>
      <c r="L390" s="46"/>
      <c r="M390" s="46"/>
      <c r="N390" s="46"/>
      <c r="O390" s="46"/>
      <c r="P390" s="46"/>
    </row>
    <row r="391" spans="1:16" x14ac:dyDescent="0.25">
      <c r="A391" s="46"/>
      <c r="B391" s="46"/>
      <c r="C391" s="46"/>
      <c r="D391" s="46"/>
      <c r="E391" s="46"/>
      <c r="F391" s="46"/>
      <c r="G391" s="46"/>
      <c r="H391" s="46"/>
      <c r="I391" s="46"/>
      <c r="J391" s="46"/>
      <c r="K391" s="46"/>
      <c r="L391" s="46"/>
      <c r="M391" s="46"/>
      <c r="N391" s="46"/>
      <c r="O391" s="46"/>
      <c r="P391" s="46"/>
    </row>
    <row r="392" spans="1:16" x14ac:dyDescent="0.25">
      <c r="A392" s="46"/>
      <c r="B392" s="46"/>
      <c r="C392" s="46"/>
      <c r="D392" s="46"/>
      <c r="E392" s="46"/>
      <c r="F392" s="46"/>
      <c r="G392" s="46"/>
      <c r="H392" s="46"/>
      <c r="I392" s="46"/>
      <c r="J392" s="46"/>
      <c r="K392" s="46"/>
      <c r="L392" s="46"/>
      <c r="M392" s="46"/>
      <c r="N392" s="46"/>
      <c r="O392" s="46"/>
      <c r="P392" s="46"/>
    </row>
    <row r="393" spans="1:16" x14ac:dyDescent="0.25">
      <c r="A393" s="46"/>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x14ac:dyDescent="0.25">
      <c r="A395" s="46"/>
      <c r="B395" s="46"/>
      <c r="C395" s="46"/>
      <c r="D395" s="46"/>
      <c r="E395" s="46"/>
      <c r="F395" s="46"/>
      <c r="G395" s="46"/>
      <c r="H395" s="46"/>
      <c r="I395" s="46"/>
      <c r="J395" s="46"/>
      <c r="K395" s="46"/>
      <c r="L395" s="46"/>
      <c r="M395" s="46"/>
      <c r="N395" s="46"/>
      <c r="O395" s="46"/>
      <c r="P395" s="46"/>
    </row>
    <row r="396" spans="1:16" x14ac:dyDescent="0.25">
      <c r="A396" s="46"/>
      <c r="B396" s="46"/>
      <c r="C396" s="46"/>
      <c r="D396" s="46"/>
      <c r="E396" s="46"/>
      <c r="F396" s="46"/>
      <c r="G396" s="46"/>
      <c r="H396" s="46"/>
      <c r="I396" s="46"/>
      <c r="J396" s="46"/>
      <c r="K396" s="46"/>
      <c r="L396" s="46"/>
      <c r="M396" s="46"/>
      <c r="N396" s="46"/>
      <c r="O396" s="46"/>
      <c r="P396" s="46"/>
    </row>
    <row r="397" spans="1:16" x14ac:dyDescent="0.25">
      <c r="A397" s="46"/>
      <c r="B397" s="46"/>
      <c r="C397" s="46"/>
      <c r="D397" s="46"/>
      <c r="E397" s="46"/>
      <c r="F397" s="46"/>
      <c r="G397" s="46"/>
      <c r="H397" s="46"/>
      <c r="I397" s="46"/>
      <c r="J397" s="46"/>
      <c r="K397" s="46"/>
      <c r="L397" s="46"/>
      <c r="M397" s="46"/>
      <c r="N397" s="46"/>
      <c r="O397" s="46"/>
      <c r="P397" s="46"/>
    </row>
    <row r="398" spans="1:16" x14ac:dyDescent="0.25">
      <c r="A398" s="46"/>
      <c r="B398" s="46"/>
      <c r="C398" s="46"/>
      <c r="D398" s="46"/>
      <c r="E398" s="46"/>
      <c r="F398" s="46"/>
      <c r="G398" s="46"/>
      <c r="H398" s="46"/>
      <c r="I398" s="46"/>
      <c r="J398" s="46"/>
      <c r="K398" s="46"/>
      <c r="L398" s="46"/>
      <c r="M398" s="46"/>
      <c r="N398" s="46"/>
      <c r="O398" s="46"/>
      <c r="P398" s="46"/>
    </row>
    <row r="399" spans="1:16" x14ac:dyDescent="0.25">
      <c r="A399" s="46"/>
      <c r="B399" s="46"/>
      <c r="C399" s="46"/>
      <c r="D399" s="46"/>
      <c r="E399" s="46"/>
      <c r="F399" s="46"/>
      <c r="G399" s="46"/>
      <c r="H399" s="46"/>
      <c r="I399" s="46"/>
      <c r="J399" s="46"/>
      <c r="K399" s="46"/>
      <c r="L399" s="46"/>
      <c r="M399" s="46"/>
      <c r="N399" s="46"/>
      <c r="O399" s="46"/>
      <c r="P399" s="46"/>
    </row>
    <row r="400" spans="1:16" x14ac:dyDescent="0.25">
      <c r="A400" s="46"/>
      <c r="B400" s="46"/>
      <c r="C400" s="46"/>
      <c r="D400" s="46"/>
      <c r="E400" s="46"/>
      <c r="F400" s="46"/>
      <c r="G400" s="46"/>
      <c r="H400" s="46"/>
      <c r="I400" s="46"/>
      <c r="J400" s="46"/>
      <c r="K400" s="46"/>
      <c r="L400" s="46"/>
      <c r="M400" s="46"/>
      <c r="N400" s="46"/>
      <c r="O400" s="46"/>
      <c r="P400" s="46"/>
    </row>
    <row r="401" spans="1:16" x14ac:dyDescent="0.25">
      <c r="A401" s="46"/>
      <c r="B401" s="46"/>
      <c r="C401" s="46"/>
      <c r="D401" s="46"/>
      <c r="E401" s="46"/>
      <c r="F401" s="46"/>
      <c r="G401" s="46"/>
      <c r="H401" s="46"/>
      <c r="I401" s="46"/>
      <c r="J401" s="46"/>
      <c r="K401" s="46"/>
      <c r="L401" s="46"/>
      <c r="M401" s="46"/>
      <c r="N401" s="46"/>
      <c r="O401" s="46"/>
      <c r="P401" s="46"/>
    </row>
    <row r="402" spans="1:16" x14ac:dyDescent="0.25">
      <c r="A402" s="46"/>
      <c r="B402" s="46"/>
      <c r="C402" s="46"/>
      <c r="D402" s="46"/>
      <c r="E402" s="46"/>
      <c r="F402" s="46"/>
      <c r="G402" s="46"/>
      <c r="H402" s="46"/>
      <c r="I402" s="46"/>
      <c r="J402" s="46"/>
      <c r="K402" s="46"/>
      <c r="L402" s="46"/>
      <c r="M402" s="46"/>
      <c r="N402" s="46"/>
      <c r="O402" s="46"/>
      <c r="P402" s="46"/>
    </row>
    <row r="403" spans="1:16" x14ac:dyDescent="0.25">
      <c r="A403" s="46"/>
      <c r="B403" s="46"/>
      <c r="C403" s="46"/>
      <c r="D403" s="46"/>
      <c r="E403" s="46"/>
      <c r="F403" s="46"/>
      <c r="G403" s="46"/>
      <c r="H403" s="46"/>
      <c r="I403" s="46"/>
      <c r="J403" s="46"/>
      <c r="K403" s="46"/>
      <c r="L403" s="46"/>
      <c r="M403" s="46"/>
      <c r="N403" s="46"/>
      <c r="O403" s="46"/>
      <c r="P403" s="46"/>
    </row>
    <row r="404" spans="1:16" x14ac:dyDescent="0.25">
      <c r="A404" s="46"/>
      <c r="B404" s="46"/>
      <c r="C404" s="46"/>
      <c r="D404" s="46"/>
      <c r="E404" s="46"/>
      <c r="F404" s="46"/>
      <c r="G404" s="46"/>
      <c r="H404" s="46"/>
      <c r="I404" s="46"/>
      <c r="J404" s="46"/>
      <c r="K404" s="46"/>
      <c r="L404" s="46"/>
      <c r="M404" s="46"/>
      <c r="N404" s="46"/>
      <c r="O404" s="46"/>
      <c r="P404" s="46"/>
    </row>
    <row r="405" spans="1:16" x14ac:dyDescent="0.25">
      <c r="A405" s="46"/>
      <c r="B405" s="46"/>
      <c r="C405" s="46"/>
      <c r="D405" s="46"/>
      <c r="E405" s="46"/>
      <c r="F405" s="46"/>
      <c r="G405" s="46"/>
      <c r="H405" s="46"/>
      <c r="I405" s="46"/>
      <c r="J405" s="46"/>
      <c r="K405" s="46"/>
      <c r="L405" s="46"/>
      <c r="M405" s="46"/>
      <c r="N405" s="46"/>
      <c r="O405" s="46"/>
      <c r="P405" s="46" t="s">
        <v>120</v>
      </c>
    </row>
    <row r="406" spans="1:16" x14ac:dyDescent="0.25">
      <c r="A406" s="46"/>
      <c r="B406" s="46"/>
      <c r="C406" s="46"/>
      <c r="D406" s="46"/>
      <c r="E406" s="46"/>
      <c r="F406" s="46"/>
      <c r="G406" s="46"/>
      <c r="H406" s="46"/>
      <c r="I406" s="46"/>
      <c r="J406" s="46"/>
      <c r="K406" s="46"/>
      <c r="L406" s="46"/>
      <c r="M406" s="46"/>
      <c r="N406" s="46"/>
      <c r="O406" s="46"/>
    </row>
    <row r="407" spans="1:16" x14ac:dyDescent="0.25">
      <c r="A407" s="46"/>
      <c r="B407" s="46"/>
      <c r="C407" s="46"/>
      <c r="D407" s="46"/>
      <c r="E407" s="46"/>
      <c r="F407" s="46"/>
      <c r="G407" s="46"/>
      <c r="H407" s="46"/>
      <c r="I407" s="46"/>
      <c r="J407" s="46"/>
      <c r="K407" s="46"/>
      <c r="L407" s="46"/>
      <c r="M407" s="46"/>
      <c r="N407" s="46"/>
      <c r="O407" s="46"/>
    </row>
    <row r="408" spans="1:16" x14ac:dyDescent="0.25">
      <c r="A408" s="46"/>
      <c r="B408" s="46"/>
      <c r="C408" s="46"/>
      <c r="D408" s="46"/>
      <c r="E408" s="46"/>
      <c r="F408" s="46"/>
      <c r="G408" s="46"/>
      <c r="H408" s="46"/>
      <c r="I408" s="46"/>
      <c r="J408" s="46"/>
      <c r="K408" s="46"/>
      <c r="L408" s="46"/>
      <c r="M408" s="46"/>
      <c r="N408" s="46"/>
      <c r="O408" s="46"/>
    </row>
    <row r="409" spans="1:16" x14ac:dyDescent="0.25">
      <c r="A409" s="46"/>
      <c r="B409" s="46"/>
      <c r="C409" s="46"/>
      <c r="D409" s="46"/>
      <c r="E409" s="46"/>
      <c r="F409" s="46"/>
      <c r="G409" s="46"/>
      <c r="H409" s="46"/>
      <c r="I409" s="46"/>
      <c r="J409" s="46"/>
      <c r="K409" s="46"/>
      <c r="L409" s="46"/>
      <c r="M409" s="46"/>
      <c r="N409" s="46"/>
      <c r="O409" s="46"/>
    </row>
    <row r="410" spans="1:16" x14ac:dyDescent="0.25">
      <c r="A410" s="46"/>
      <c r="B410" s="46"/>
      <c r="C410" s="46"/>
      <c r="D410" s="46"/>
      <c r="E410" s="46"/>
      <c r="F410" s="46"/>
      <c r="G410" s="46"/>
      <c r="H410" s="46"/>
      <c r="I410" s="46"/>
      <c r="J410" s="46"/>
      <c r="K410" s="46"/>
      <c r="L410" s="46"/>
      <c r="M410" s="46"/>
      <c r="N410" s="46"/>
      <c r="O410" s="46"/>
    </row>
    <row r="411" spans="1:16" x14ac:dyDescent="0.25">
      <c r="A411" s="46"/>
      <c r="B411" s="46"/>
      <c r="C411" s="46"/>
      <c r="D411" s="46"/>
      <c r="E411" s="46"/>
      <c r="F411" s="46"/>
      <c r="G411" s="46"/>
      <c r="H411" s="46"/>
      <c r="I411" s="46"/>
      <c r="J411" s="46"/>
      <c r="K411" s="46"/>
      <c r="L411" s="46"/>
      <c r="M411" s="46"/>
      <c r="N411" s="46"/>
      <c r="O411" s="46"/>
    </row>
    <row r="412" spans="1:16" x14ac:dyDescent="0.25">
      <c r="A412" s="46"/>
      <c r="B412" s="46"/>
      <c r="C412" s="46"/>
      <c r="D412" s="46"/>
      <c r="E412" s="46"/>
      <c r="F412" s="46"/>
      <c r="G412" s="46"/>
      <c r="H412" s="46"/>
      <c r="I412" s="46"/>
      <c r="J412" s="46"/>
      <c r="K412" s="46"/>
      <c r="L412" s="46"/>
      <c r="M412" s="46"/>
      <c r="N412" s="46"/>
      <c r="O412" s="46"/>
    </row>
    <row r="413" spans="1:16" x14ac:dyDescent="0.25">
      <c r="A413" s="46"/>
      <c r="B413" s="46"/>
      <c r="C413" s="46"/>
      <c r="D413" s="46"/>
      <c r="E413" s="46"/>
      <c r="F413" s="46"/>
      <c r="G413" s="46"/>
      <c r="H413" s="46"/>
      <c r="I413" s="46"/>
      <c r="J413" s="46"/>
      <c r="K413" s="46"/>
      <c r="L413" s="46"/>
      <c r="M413" s="46"/>
      <c r="N413" s="46"/>
      <c r="O413" s="46"/>
    </row>
    <row r="414" spans="1:16" x14ac:dyDescent="0.25">
      <c r="A414" s="46"/>
      <c r="B414" s="46"/>
      <c r="C414" s="46"/>
      <c r="D414" s="46"/>
      <c r="E414" s="46"/>
      <c r="F414" s="46"/>
      <c r="G414" s="46"/>
      <c r="H414" s="46"/>
      <c r="I414" s="46"/>
      <c r="J414" s="46"/>
      <c r="K414" s="46"/>
      <c r="L414" s="46"/>
      <c r="M414" s="46"/>
      <c r="N414" s="46"/>
      <c r="O414" s="46"/>
    </row>
  </sheetData>
  <sheetProtection algorithmName="SHA-512" hashValue="AnqAxrRSdWQy0MiSVT+z3xa8yONoU1uwRApjWwOPe6hX2/T6lsccuhRT/9pbGwUnOKdsKHLtJgdR9ZwsxaSqzg==" saltValue="0mEQgxYwyvqGPjklWZct5g==" spinCount="100000" sheet="1" formatCells="0" formatColumns="0" formatRows="0"/>
  <mergeCells count="158">
    <mergeCell ref="A363:O363"/>
    <mergeCell ref="A364:J364"/>
    <mergeCell ref="L295:M295"/>
    <mergeCell ref="N295:O295"/>
    <mergeCell ref="E296:E297"/>
    <mergeCell ref="G296:G297"/>
    <mergeCell ref="I296:I297"/>
    <mergeCell ref="K296:K297"/>
    <mergeCell ref="M296:M297"/>
    <mergeCell ref="O296:O297"/>
    <mergeCell ref="A277:O277"/>
    <mergeCell ref="A288:O288"/>
    <mergeCell ref="A293:O293"/>
    <mergeCell ref="A295:A297"/>
    <mergeCell ref="B295:B297"/>
    <mergeCell ref="C295:C297"/>
    <mergeCell ref="D295:E295"/>
    <mergeCell ref="F295:G295"/>
    <mergeCell ref="H295:I295"/>
    <mergeCell ref="J295:K295"/>
    <mergeCell ref="A232:O232"/>
    <mergeCell ref="A241:O241"/>
    <mergeCell ref="A245:O245"/>
    <mergeCell ref="A251:O251"/>
    <mergeCell ref="A253:A255"/>
    <mergeCell ref="B253:B255"/>
    <mergeCell ref="C253:C255"/>
    <mergeCell ref="D253:E253"/>
    <mergeCell ref="F253:G253"/>
    <mergeCell ref="H253:I253"/>
    <mergeCell ref="J253:K253"/>
    <mergeCell ref="L253:M253"/>
    <mergeCell ref="N253:O253"/>
    <mergeCell ref="E254:E255"/>
    <mergeCell ref="G254:G255"/>
    <mergeCell ref="I254:I255"/>
    <mergeCell ref="K254:K255"/>
    <mergeCell ref="M254:M255"/>
    <mergeCell ref="O254:O255"/>
    <mergeCell ref="A188:O188"/>
    <mergeCell ref="A200:O200"/>
    <mergeCell ref="A205:O205"/>
    <mergeCell ref="A210:O210"/>
    <mergeCell ref="A211:O211"/>
    <mergeCell ref="A213:A215"/>
    <mergeCell ref="B213:B215"/>
    <mergeCell ref="C213:C215"/>
    <mergeCell ref="D213:E213"/>
    <mergeCell ref="F213:G213"/>
    <mergeCell ref="H213:I213"/>
    <mergeCell ref="J213:K213"/>
    <mergeCell ref="L213:M213"/>
    <mergeCell ref="N213:O213"/>
    <mergeCell ref="E214:E215"/>
    <mergeCell ref="G214:G215"/>
    <mergeCell ref="I214:I215"/>
    <mergeCell ref="K214:K215"/>
    <mergeCell ref="M214:M215"/>
    <mergeCell ref="O214:O215"/>
    <mergeCell ref="N171:O171"/>
    <mergeCell ref="E172:E173"/>
    <mergeCell ref="G172:G173"/>
    <mergeCell ref="I172:I173"/>
    <mergeCell ref="K172:K173"/>
    <mergeCell ref="M172:M173"/>
    <mergeCell ref="O172:O173"/>
    <mergeCell ref="A155:O155"/>
    <mergeCell ref="A169:O169"/>
    <mergeCell ref="A171:A173"/>
    <mergeCell ref="B171:B173"/>
    <mergeCell ref="C171:C173"/>
    <mergeCell ref="D171:E171"/>
    <mergeCell ref="F171:G171"/>
    <mergeCell ref="H171:I171"/>
    <mergeCell ref="J171:K171"/>
    <mergeCell ref="L171:M171"/>
    <mergeCell ref="L131:M131"/>
    <mergeCell ref="N131:O131"/>
    <mergeCell ref="E132:E133"/>
    <mergeCell ref="G132:G133"/>
    <mergeCell ref="I132:I133"/>
    <mergeCell ref="K132:K133"/>
    <mergeCell ref="M132:M133"/>
    <mergeCell ref="O132:O133"/>
    <mergeCell ref="A107:O107"/>
    <mergeCell ref="A114:O114"/>
    <mergeCell ref="A129:O129"/>
    <mergeCell ref="A131:A133"/>
    <mergeCell ref="B131:B133"/>
    <mergeCell ref="C131:C133"/>
    <mergeCell ref="D131:E131"/>
    <mergeCell ref="F131:G131"/>
    <mergeCell ref="H131:I131"/>
    <mergeCell ref="J131:K131"/>
    <mergeCell ref="A87:O87"/>
    <mergeCell ref="A89:A91"/>
    <mergeCell ref="B89:B91"/>
    <mergeCell ref="C89:C91"/>
    <mergeCell ref="D89:E89"/>
    <mergeCell ref="F89:G89"/>
    <mergeCell ref="H89:I89"/>
    <mergeCell ref="J89:K89"/>
    <mergeCell ref="L89:M89"/>
    <mergeCell ref="N89:O89"/>
    <mergeCell ref="J90:J91"/>
    <mergeCell ref="K90:K91"/>
    <mergeCell ref="L90:L91"/>
    <mergeCell ref="M90:M91"/>
    <mergeCell ref="N90:N91"/>
    <mergeCell ref="O90:O91"/>
    <mergeCell ref="D90:D91"/>
    <mergeCell ref="E90:E91"/>
    <mergeCell ref="F90:F91"/>
    <mergeCell ref="G90:G91"/>
    <mergeCell ref="H90:H91"/>
    <mergeCell ref="I90:I91"/>
    <mergeCell ref="A73:O73"/>
    <mergeCell ref="J65:K65"/>
    <mergeCell ref="L65:M65"/>
    <mergeCell ref="N65:O65"/>
    <mergeCell ref="D66:D67"/>
    <mergeCell ref="E66:E67"/>
    <mergeCell ref="F66:F67"/>
    <mergeCell ref="G66:G67"/>
    <mergeCell ref="H66:H67"/>
    <mergeCell ref="I66:I67"/>
    <mergeCell ref="J66:J67"/>
    <mergeCell ref="A18:O18"/>
    <mergeCell ref="A36:O36"/>
    <mergeCell ref="A48:O48"/>
    <mergeCell ref="A63:O63"/>
    <mergeCell ref="A65:A67"/>
    <mergeCell ref="B65:B67"/>
    <mergeCell ref="C65:C67"/>
    <mergeCell ref="D65:E65"/>
    <mergeCell ref="F65:G65"/>
    <mergeCell ref="H65:I65"/>
    <mergeCell ref="K66:K67"/>
    <mergeCell ref="L66:L67"/>
    <mergeCell ref="M66:M67"/>
    <mergeCell ref="N66:N67"/>
    <mergeCell ref="O66:O67"/>
    <mergeCell ref="E7:E8"/>
    <mergeCell ref="G7:G8"/>
    <mergeCell ref="I7:I8"/>
    <mergeCell ref="K7:K8"/>
    <mergeCell ref="M7:M8"/>
    <mergeCell ref="O7:O8"/>
    <mergeCell ref="A4:O4"/>
    <mergeCell ref="A6:A8"/>
    <mergeCell ref="B6:B8"/>
    <mergeCell ref="C6:C8"/>
    <mergeCell ref="D6:E6"/>
    <mergeCell ref="F6:G6"/>
    <mergeCell ref="H6:I6"/>
    <mergeCell ref="J6:K6"/>
    <mergeCell ref="L6:M6"/>
    <mergeCell ref="N6:O6"/>
  </mergeCells>
  <pageMargins left="0.7" right="0.7" top="0.75" bottom="0.75" header="0.3" footer="0.3"/>
  <pageSetup scale="46" fitToHeight="6" orientation="landscape" horizontalDpi="4294967293" verticalDpi="4294967293" r:id="rId1"/>
  <headerFooter>
    <oddFooter>&amp;CPage &amp;P of &amp;N</oddFooter>
  </headerFooter>
  <rowBreaks count="8" manualBreakCount="8">
    <brk id="59" max="14" man="1"/>
    <brk id="83" max="16383" man="1"/>
    <brk id="125" max="16383" man="1"/>
    <brk id="165" max="14" man="1"/>
    <brk id="206" max="14" man="1"/>
    <brk id="246" max="14" man="1"/>
    <brk id="289" max="14" man="1"/>
    <brk id="36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P414"/>
  <sheetViews>
    <sheetView zoomScale="90" zoomScaleNormal="90" zoomScaleSheetLayoutView="85" zoomScalePageLayoutView="60" workbookViewId="0"/>
  </sheetViews>
  <sheetFormatPr defaultRowHeight="15" x14ac:dyDescent="0.25"/>
  <cols>
    <col min="1" max="1" width="41.7109375" customWidth="1"/>
    <col min="2" max="16" width="8.7109375" customWidth="1"/>
  </cols>
  <sheetData>
    <row r="1" spans="1:16" ht="15" customHeight="1" x14ac:dyDescent="0.25">
      <c r="A1" s="304" t="str">
        <f>General!$A$4</f>
        <v>Spreadsheets for Environmental Footprint Analysis (SEFA) Version 3.0, November 2019</v>
      </c>
      <c r="B1" s="213"/>
      <c r="C1" s="213"/>
      <c r="D1" s="213"/>
      <c r="E1" s="213"/>
      <c r="F1" s="213"/>
      <c r="G1" s="213"/>
      <c r="H1" s="213"/>
      <c r="I1" s="213"/>
      <c r="J1" s="213"/>
      <c r="K1" s="213"/>
      <c r="L1" s="213"/>
      <c r="M1" s="213"/>
      <c r="N1" s="2"/>
      <c r="O1" s="47" t="e">
        <f ca="1">General!$A$3</f>
        <v>#REF!</v>
      </c>
      <c r="P1" s="46"/>
    </row>
    <row r="2" spans="1:16" x14ac:dyDescent="0.25">
      <c r="A2" s="213"/>
      <c r="B2" s="213"/>
      <c r="C2" s="213"/>
      <c r="D2" s="213"/>
      <c r="E2" s="213"/>
      <c r="F2" s="213"/>
      <c r="G2" s="213"/>
      <c r="H2" s="213"/>
      <c r="I2" s="213"/>
      <c r="J2" s="213"/>
      <c r="K2" s="213"/>
      <c r="L2" s="213"/>
      <c r="M2" s="213"/>
      <c r="N2" s="2"/>
      <c r="O2" s="47" t="e">
        <f ca="1">General!$A$6</f>
        <v>#REF!</v>
      </c>
      <c r="P2" s="46"/>
    </row>
    <row r="3" spans="1:16" x14ac:dyDescent="0.25">
      <c r="A3" s="213"/>
      <c r="B3" s="213"/>
      <c r="C3" s="213"/>
      <c r="D3" s="213"/>
      <c r="E3" s="213"/>
      <c r="F3" s="213"/>
      <c r="G3" s="213"/>
      <c r="H3" s="213"/>
      <c r="I3" s="213"/>
      <c r="J3" s="213"/>
      <c r="K3" s="213"/>
      <c r="L3" s="213"/>
      <c r="M3" s="213"/>
      <c r="N3" s="2"/>
      <c r="O3" s="47" t="e">
        <f ca="1">General!$C$20</f>
        <v>#REF!</v>
      </c>
      <c r="P3" s="46"/>
    </row>
    <row r="4" spans="1:16" ht="18.75" x14ac:dyDescent="0.3">
      <c r="A4" s="354" t="e">
        <f ca="1">CONCATENATE(O3," - On-Site Footprint (Scope 1)")</f>
        <v>#REF!</v>
      </c>
      <c r="B4" s="354"/>
      <c r="C4" s="354"/>
      <c r="D4" s="354"/>
      <c r="E4" s="354"/>
      <c r="F4" s="354"/>
      <c r="G4" s="354"/>
      <c r="H4" s="354"/>
      <c r="I4" s="354"/>
      <c r="J4" s="354"/>
      <c r="K4" s="354"/>
      <c r="L4" s="354"/>
      <c r="M4" s="354"/>
      <c r="N4" s="354"/>
      <c r="O4" s="354"/>
      <c r="P4" s="46"/>
    </row>
    <row r="5" spans="1:16" ht="15.75" thickBot="1" x14ac:dyDescent="0.3">
      <c r="A5" s="189"/>
      <c r="B5" s="46"/>
      <c r="C5" s="46"/>
      <c r="D5" s="46"/>
      <c r="E5" s="46"/>
      <c r="F5" s="46"/>
      <c r="G5" s="46"/>
      <c r="H5" s="46"/>
      <c r="I5" s="46"/>
      <c r="J5" s="46"/>
      <c r="K5" s="46"/>
      <c r="L5" s="46"/>
      <c r="M5" s="46"/>
      <c r="N5" s="46"/>
      <c r="O5" s="46"/>
      <c r="P5" s="46"/>
    </row>
    <row r="6" spans="1:16" ht="15.75" thickBot="1" x14ac:dyDescent="0.3">
      <c r="A6" s="341" t="s">
        <v>4</v>
      </c>
      <c r="B6" s="341" t="s">
        <v>0</v>
      </c>
      <c r="C6" s="341" t="s">
        <v>5</v>
      </c>
      <c r="D6" s="337" t="s">
        <v>6</v>
      </c>
      <c r="E6" s="338"/>
      <c r="F6" s="337" t="s">
        <v>65</v>
      </c>
      <c r="G6" s="338"/>
      <c r="H6" s="337" t="s">
        <v>8</v>
      </c>
      <c r="I6" s="338"/>
      <c r="J6" s="337" t="s">
        <v>9</v>
      </c>
      <c r="K6" s="338"/>
      <c r="L6" s="337" t="s">
        <v>10</v>
      </c>
      <c r="M6" s="338"/>
      <c r="N6" s="337" t="s">
        <v>11</v>
      </c>
      <c r="O6" s="338"/>
      <c r="P6" s="46"/>
    </row>
    <row r="7" spans="1:16" x14ac:dyDescent="0.25">
      <c r="A7" s="342"/>
      <c r="B7" s="342"/>
      <c r="C7" s="342"/>
      <c r="D7" s="48" t="s">
        <v>12</v>
      </c>
      <c r="E7" s="341" t="s">
        <v>13</v>
      </c>
      <c r="F7" s="48" t="s">
        <v>12</v>
      </c>
      <c r="G7" s="341" t="s">
        <v>119</v>
      </c>
      <c r="H7" s="48" t="s">
        <v>12</v>
      </c>
      <c r="I7" s="341" t="s">
        <v>14</v>
      </c>
      <c r="J7" s="48" t="s">
        <v>12</v>
      </c>
      <c r="K7" s="341" t="s">
        <v>14</v>
      </c>
      <c r="L7" s="48" t="s">
        <v>12</v>
      </c>
      <c r="M7" s="341" t="s">
        <v>14</v>
      </c>
      <c r="N7" s="48" t="s">
        <v>12</v>
      </c>
      <c r="O7" s="341" t="s">
        <v>14</v>
      </c>
      <c r="P7" s="46"/>
    </row>
    <row r="8" spans="1:16" ht="15.75" thickBot="1" x14ac:dyDescent="0.3">
      <c r="A8" s="353"/>
      <c r="B8" s="353"/>
      <c r="C8" s="353"/>
      <c r="D8" s="49" t="s">
        <v>15</v>
      </c>
      <c r="E8" s="353"/>
      <c r="F8" s="49" t="s">
        <v>15</v>
      </c>
      <c r="G8" s="353"/>
      <c r="H8" s="49" t="s">
        <v>15</v>
      </c>
      <c r="I8" s="353"/>
      <c r="J8" s="49" t="s">
        <v>15</v>
      </c>
      <c r="K8" s="353"/>
      <c r="L8" s="49" t="s">
        <v>15</v>
      </c>
      <c r="M8" s="353"/>
      <c r="N8" s="49" t="s">
        <v>15</v>
      </c>
      <c r="O8" s="353"/>
      <c r="P8" s="46"/>
    </row>
    <row r="9" spans="1:16" ht="15" customHeight="1" thickBot="1" x14ac:dyDescent="0.3">
      <c r="A9" s="50" t="s">
        <v>98</v>
      </c>
      <c r="B9" s="51"/>
      <c r="C9" s="52"/>
      <c r="D9" s="52"/>
      <c r="E9" s="52"/>
      <c r="F9" s="52"/>
      <c r="G9" s="52"/>
      <c r="H9" s="52"/>
      <c r="I9" s="52"/>
      <c r="J9" s="52"/>
      <c r="K9" s="52"/>
      <c r="L9" s="52"/>
      <c r="M9" s="52"/>
      <c r="N9" s="52"/>
      <c r="O9" s="52"/>
      <c r="P9" s="46"/>
    </row>
    <row r="10" spans="1:16" ht="15" customHeight="1" thickBot="1" x14ac:dyDescent="0.3">
      <c r="A10" s="53" t="s">
        <v>145</v>
      </c>
      <c r="B10" s="51"/>
      <c r="C10" s="52"/>
      <c r="D10" s="52"/>
      <c r="E10" s="52"/>
      <c r="F10" s="52"/>
      <c r="G10" s="52"/>
      <c r="H10" s="52"/>
      <c r="I10" s="52"/>
      <c r="J10" s="52"/>
      <c r="K10" s="52"/>
      <c r="L10" s="52"/>
      <c r="M10" s="52"/>
      <c r="N10" s="52"/>
      <c r="O10" s="52"/>
      <c r="P10" s="46"/>
    </row>
    <row r="11" spans="1:16" ht="15" customHeight="1" thickBot="1" x14ac:dyDescent="0.3">
      <c r="A11" s="54" t="s">
        <v>184</v>
      </c>
      <c r="B11" s="55" t="s">
        <v>16</v>
      </c>
      <c r="C11" s="56" t="str">
        <f ca="1">IFERROR('transfer 3'!W9,"")</f>
        <v/>
      </c>
      <c r="D11" s="52">
        <v>3.4129999999999998</v>
      </c>
      <c r="E11" s="52" t="str">
        <f ca="1">IFERROR(D11*$C11,"")</f>
        <v/>
      </c>
      <c r="F11" s="57"/>
      <c r="G11" s="57"/>
      <c r="H11" s="57"/>
      <c r="I11" s="57"/>
      <c r="J11" s="57"/>
      <c r="K11" s="57"/>
      <c r="L11" s="57"/>
      <c r="M11" s="57"/>
      <c r="N11" s="57"/>
      <c r="O11" s="57"/>
      <c r="P11" s="46"/>
    </row>
    <row r="12" spans="1:16" ht="15" customHeight="1" thickBot="1" x14ac:dyDescent="0.3">
      <c r="A12" s="54" t="s">
        <v>144</v>
      </c>
      <c r="B12" s="55" t="s">
        <v>68</v>
      </c>
      <c r="C12" s="56" t="str">
        <f ca="1">IFERROR('transfer 3'!W10,"")</f>
        <v/>
      </c>
      <c r="D12" s="52">
        <f>'Default Conversions'!D28</f>
        <v>0.10299999999999999</v>
      </c>
      <c r="E12" s="52" t="str">
        <f t="shared" ref="E12:I16" ca="1" si="0">IFERROR(D12*$C12,"")</f>
        <v/>
      </c>
      <c r="F12" s="52">
        <f>'Default Conversions'!F28</f>
        <v>13.1</v>
      </c>
      <c r="G12" s="52" t="str">
        <f t="shared" ca="1" si="0"/>
        <v/>
      </c>
      <c r="H12" s="52">
        <f>'Default Conversions'!H28</f>
        <v>0.01</v>
      </c>
      <c r="I12" s="52" t="str">
        <f t="shared" ref="I12" ca="1" si="1">IFERROR(H12*$C12,"")</f>
        <v/>
      </c>
      <c r="J12" s="52">
        <f>'Default Conversions'!J28</f>
        <v>6.2999999999999998E-6</v>
      </c>
      <c r="K12" s="52" t="str">
        <f t="shared" ref="K12:K16" ca="1" si="2">IFERROR(J12*$C12,"")</f>
        <v/>
      </c>
      <c r="L12" s="52">
        <f>'Default Conversions'!L28</f>
        <v>7.6000000000000004E-4</v>
      </c>
      <c r="M12" s="52" t="str">
        <f t="shared" ref="M12:M16" ca="1" si="3">IFERROR(L12*$C12,"")</f>
        <v/>
      </c>
      <c r="N12" s="52">
        <f>'Default Conversions'!N28</f>
        <v>8.3999999999999992E-6</v>
      </c>
      <c r="O12" s="52" t="str">
        <f t="shared" ref="O12:O16" ca="1" si="4">IFERROR(N12*$C12,"")</f>
        <v/>
      </c>
      <c r="P12" s="46"/>
    </row>
    <row r="13" spans="1:16" ht="15" customHeight="1" thickBot="1" x14ac:dyDescent="0.3">
      <c r="A13" s="54" t="s">
        <v>146</v>
      </c>
      <c r="B13" s="55" t="s">
        <v>17</v>
      </c>
      <c r="C13" s="56" t="str">
        <f ca="1">IFERROR('transfer 3'!W11,"")</f>
        <v/>
      </c>
      <c r="D13" s="52">
        <f>'Default Conversions'!D10</f>
        <v>0.127</v>
      </c>
      <c r="E13" s="52" t="str">
        <f t="shared" ca="1" si="0"/>
        <v/>
      </c>
      <c r="F13" s="52">
        <f>'Default Conversions'!F10</f>
        <v>22.3</v>
      </c>
      <c r="G13" s="52" t="str">
        <f t="shared" ca="1" si="0"/>
        <v/>
      </c>
      <c r="H13" s="52">
        <f>'Default Conversions'!H10</f>
        <v>0.2</v>
      </c>
      <c r="I13" s="52" t="str">
        <f t="shared" ca="1" si="0"/>
        <v/>
      </c>
      <c r="J13" s="52">
        <f>'Default Conversions'!J10</f>
        <v>0</v>
      </c>
      <c r="K13" s="52" t="str">
        <f t="shared" ca="1" si="2"/>
        <v/>
      </c>
      <c r="L13" s="52">
        <f>'Default Conversions'!L10</f>
        <v>9.8999999999999999E-4</v>
      </c>
      <c r="M13" s="52" t="str">
        <f t="shared" ca="1" si="3"/>
        <v/>
      </c>
      <c r="N13" s="52" t="str">
        <f>'Default Conversions'!N10</f>
        <v>NP</v>
      </c>
      <c r="O13" s="52" t="str">
        <f t="shared" ca="1" si="4"/>
        <v/>
      </c>
      <c r="P13" s="46"/>
    </row>
    <row r="14" spans="1:16" ht="15" customHeight="1" thickBot="1" x14ac:dyDescent="0.3">
      <c r="A14" s="54" t="s">
        <v>296</v>
      </c>
      <c r="B14" s="55" t="s">
        <v>17</v>
      </c>
      <c r="C14" s="56" t="str">
        <f ca="1">IFERROR('transfer 3'!W12,"")</f>
        <v/>
      </c>
      <c r="D14" s="52">
        <f>'Default Conversions'!D10</f>
        <v>0.127</v>
      </c>
      <c r="E14" s="52" t="str">
        <f t="shared" ca="1" si="0"/>
        <v/>
      </c>
      <c r="F14" s="52" t="str">
        <f ca="1">IFERROR(IF(ISNA('Transfer 1'!F7),'Default Conversions'!F10,'Transfer 1'!F7),"")</f>
        <v/>
      </c>
      <c r="G14" s="52" t="str">
        <f t="shared" ca="1" si="0"/>
        <v/>
      </c>
      <c r="H14" s="52" t="str">
        <f ca="1">IFERROR(IF(ISNA('Transfer 1'!H7),'Default Conversions'!H10,'Transfer 1'!H7),"")</f>
        <v/>
      </c>
      <c r="I14" s="52" t="str">
        <f t="shared" ca="1" si="0"/>
        <v/>
      </c>
      <c r="J14" s="52" t="str">
        <f ca="1">IFERROR(IF(ISNA('Transfer 1'!J7),'Default Conversions'!J10,'Transfer 1'!J7),"")</f>
        <v/>
      </c>
      <c r="K14" s="52" t="str">
        <f t="shared" ca="1" si="2"/>
        <v/>
      </c>
      <c r="L14" s="52" t="str">
        <f ca="1">IFERROR(IF(ISNA('Transfer 1'!L7),'Default Conversions'!L10,'Transfer 1'!L7),"")</f>
        <v/>
      </c>
      <c r="M14" s="52" t="str">
        <f t="shared" ca="1" si="3"/>
        <v/>
      </c>
      <c r="N14" s="52" t="str">
        <f ca="1">IFERROR(IF(ISNA('Transfer 1'!N7),'Default Conversions'!N10,'Transfer 1'!N7),"")</f>
        <v/>
      </c>
      <c r="O14" s="52" t="str">
        <f t="shared" ca="1" si="4"/>
        <v/>
      </c>
      <c r="P14" s="46"/>
    </row>
    <row r="15" spans="1:16" ht="15" customHeight="1" thickBot="1" x14ac:dyDescent="0.3">
      <c r="A15" s="54" t="str">
        <f ca="1">IFERROR('transfer 3'!Q13,"Other on-site renewable energy use #1")</f>
        <v>Other on-site renewable energy use #1</v>
      </c>
      <c r="B15" s="55" t="str">
        <f ca="1">IFERROR('transfer 3'!R12,"TBD")</f>
        <v>TBD</v>
      </c>
      <c r="C15" s="56" t="str">
        <f ca="1">IFERROR('transfer 3'!W13,"")</f>
        <v/>
      </c>
      <c r="D15" s="52" t="str">
        <f ca="1">IFERROR('Transfer 1'!D56,"")</f>
        <v/>
      </c>
      <c r="E15" s="52" t="str">
        <f t="shared" ca="1" si="0"/>
        <v/>
      </c>
      <c r="F15" s="52" t="str">
        <f ca="1">IFERROR('Transfer 1'!F56,"")</f>
        <v/>
      </c>
      <c r="G15" s="52" t="str">
        <f t="shared" ca="1" si="0"/>
        <v/>
      </c>
      <c r="H15" s="52" t="str">
        <f ca="1">IFERROR('Transfer 1'!H56,"")</f>
        <v/>
      </c>
      <c r="I15" s="52" t="str">
        <f t="shared" ca="1" si="0"/>
        <v/>
      </c>
      <c r="J15" s="52" t="str">
        <f ca="1">IFERROR('Transfer 1'!J56,"")</f>
        <v/>
      </c>
      <c r="K15" s="52" t="str">
        <f t="shared" ca="1" si="2"/>
        <v/>
      </c>
      <c r="L15" s="52" t="str">
        <f ca="1">IFERROR('Transfer 1'!L56,"")</f>
        <v/>
      </c>
      <c r="M15" s="52" t="str">
        <f t="shared" ca="1" si="3"/>
        <v/>
      </c>
      <c r="N15" s="52" t="str">
        <f ca="1">IFERROR('Transfer 1'!N56,"")</f>
        <v/>
      </c>
      <c r="O15" s="52" t="str">
        <f t="shared" ca="1" si="4"/>
        <v/>
      </c>
      <c r="P15" s="46"/>
    </row>
    <row r="16" spans="1:16" ht="15" customHeight="1" thickBot="1" x14ac:dyDescent="0.3">
      <c r="A16" s="54" t="str">
        <f ca="1">IFERROR('transfer 3'!Q14,"Other on-site renewable energy use #2")</f>
        <v>Other on-site renewable energy use #2</v>
      </c>
      <c r="B16" s="55" t="str">
        <f ca="1">IFERROR('transfer 3'!R13,"TBD")</f>
        <v>TBD</v>
      </c>
      <c r="C16" s="56" t="str">
        <f ca="1">IFERROR('transfer 3'!W14,"")</f>
        <v/>
      </c>
      <c r="D16" s="52" t="str">
        <f ca="1">IFERROR('Transfer 1'!D57,"")</f>
        <v/>
      </c>
      <c r="E16" s="52" t="str">
        <f t="shared" ca="1" si="0"/>
        <v/>
      </c>
      <c r="F16" s="52" t="str">
        <f ca="1">IFERROR('Transfer 1'!F57,"")</f>
        <v/>
      </c>
      <c r="G16" s="52" t="str">
        <f t="shared" ca="1" si="0"/>
        <v/>
      </c>
      <c r="H16" s="52" t="str">
        <f ca="1">IFERROR('Transfer 1'!H57,"")</f>
        <v/>
      </c>
      <c r="I16" s="52" t="str">
        <f t="shared" ca="1" si="0"/>
        <v/>
      </c>
      <c r="J16" s="52" t="str">
        <f ca="1">IFERROR('Transfer 1'!J57,"")</f>
        <v/>
      </c>
      <c r="K16" s="52" t="str">
        <f t="shared" ca="1" si="2"/>
        <v/>
      </c>
      <c r="L16" s="52" t="str">
        <f ca="1">IFERROR('Transfer 1'!L57,"")</f>
        <v/>
      </c>
      <c r="M16" s="52" t="str">
        <f t="shared" ca="1" si="3"/>
        <v/>
      </c>
      <c r="N16" s="52" t="str">
        <f ca="1">IFERROR('Transfer 1'!N57,"")</f>
        <v/>
      </c>
      <c r="O16" s="52" t="str">
        <f t="shared" ca="1" si="4"/>
        <v/>
      </c>
      <c r="P16" s="46"/>
    </row>
    <row r="17" spans="1:16" ht="15" customHeight="1" thickBot="1" x14ac:dyDescent="0.3">
      <c r="A17" s="124" t="s">
        <v>147</v>
      </c>
      <c r="B17" s="120"/>
      <c r="C17" s="121"/>
      <c r="D17" s="121"/>
      <c r="E17" s="122">
        <f ca="1">SUM(E11:E16)</f>
        <v>0</v>
      </c>
      <c r="F17" s="123"/>
      <c r="G17" s="122">
        <f ca="1">SUM(G12:G16)</f>
        <v>0</v>
      </c>
      <c r="H17" s="123"/>
      <c r="I17" s="122">
        <f ca="1">SUM(I12:I16)</f>
        <v>0</v>
      </c>
      <c r="J17" s="123"/>
      <c r="K17" s="122">
        <f ca="1">SUM(K12:K16)</f>
        <v>0</v>
      </c>
      <c r="L17" s="123"/>
      <c r="M17" s="122">
        <f ca="1">SUM(M12:M16)</f>
        <v>0</v>
      </c>
      <c r="N17" s="123"/>
      <c r="O17" s="122">
        <f ca="1">SUM(O12:O16)</f>
        <v>0</v>
      </c>
      <c r="P17" s="46"/>
    </row>
    <row r="18" spans="1:16" ht="30" customHeight="1" thickBot="1" x14ac:dyDescent="0.3">
      <c r="A18" s="343" t="s">
        <v>141</v>
      </c>
      <c r="B18" s="344"/>
      <c r="C18" s="344"/>
      <c r="D18" s="344"/>
      <c r="E18" s="344"/>
      <c r="F18" s="344"/>
      <c r="G18" s="344"/>
      <c r="H18" s="344"/>
      <c r="I18" s="344"/>
      <c r="J18" s="344"/>
      <c r="K18" s="344"/>
      <c r="L18" s="344"/>
      <c r="M18" s="344"/>
      <c r="N18" s="344"/>
      <c r="O18" s="345"/>
      <c r="P18" s="46"/>
    </row>
    <row r="19" spans="1:16" ht="15" customHeight="1" thickBot="1" x14ac:dyDescent="0.3">
      <c r="A19" s="53" t="s">
        <v>148</v>
      </c>
      <c r="B19" s="55"/>
      <c r="C19" s="52"/>
      <c r="D19" s="52"/>
      <c r="E19" s="52"/>
      <c r="F19" s="52"/>
      <c r="G19" s="52"/>
      <c r="H19" s="52"/>
      <c r="I19" s="52"/>
      <c r="J19" s="52"/>
      <c r="K19" s="52"/>
      <c r="L19" s="52"/>
      <c r="M19" s="52"/>
      <c r="N19" s="52"/>
      <c r="O19" s="52"/>
      <c r="P19" s="46"/>
    </row>
    <row r="20" spans="1:16" ht="15" customHeight="1" thickBot="1" x14ac:dyDescent="0.3">
      <c r="A20" s="54" t="s">
        <v>324</v>
      </c>
      <c r="B20" s="55" t="s">
        <v>16</v>
      </c>
      <c r="C20" s="56" t="str">
        <f ca="1">IFERROR('transfer 3'!W17,"")</f>
        <v/>
      </c>
      <c r="D20" s="52">
        <v>3.4129999999999998</v>
      </c>
      <c r="E20" s="52" t="str">
        <f ca="1">IFERROR(D20*$C20,"")</f>
        <v/>
      </c>
      <c r="F20" s="59"/>
      <c r="G20" s="59"/>
      <c r="H20" s="59"/>
      <c r="I20" s="59"/>
      <c r="J20" s="59"/>
      <c r="K20" s="59"/>
      <c r="L20" s="59"/>
      <c r="M20" s="59"/>
      <c r="N20" s="59"/>
      <c r="O20" s="59"/>
      <c r="P20" s="46"/>
    </row>
    <row r="21" spans="1:16" ht="15" customHeight="1" thickBot="1" x14ac:dyDescent="0.3">
      <c r="A21" s="54" t="s">
        <v>297</v>
      </c>
      <c r="B21" s="55" t="s">
        <v>308</v>
      </c>
      <c r="C21" s="56" t="str">
        <f ca="1">IFERROR('transfer 3'!W18,"")</f>
        <v/>
      </c>
      <c r="D21" s="52">
        <f>'Default Conversions'!D11</f>
        <v>0.13900000000000001</v>
      </c>
      <c r="E21" s="52" t="str">
        <f t="shared" ref="E21:G34" ca="1" si="5">IFERROR(D21*$C21,"")</f>
        <v/>
      </c>
      <c r="F21" s="52" t="str">
        <f ca="1">IFERROR(IF(ISNA('Transfer 1'!F8),'Default Conversions'!F11,'Transfer 1'!F8),"")</f>
        <v/>
      </c>
      <c r="G21" s="52" t="str">
        <f t="shared" ref="G21:G29" ca="1" si="6">IFERROR(F21*$C21,"")</f>
        <v/>
      </c>
      <c r="H21" s="52" t="str">
        <f ca="1">IFERROR(IF(ISNA('Transfer 1'!H8),'Default Conversions'!H11,'Transfer 1'!H8),"")</f>
        <v/>
      </c>
      <c r="I21" s="52" t="str">
        <f t="shared" ref="I21:I34" ca="1" si="7">IFERROR(H21*$C21,"")</f>
        <v/>
      </c>
      <c r="J21" s="52" t="str">
        <f ca="1">IFERROR(IF(ISNA('Transfer 1'!J8),'Default Conversions'!J11,'Transfer 1'!J8),"")</f>
        <v/>
      </c>
      <c r="K21" s="52" t="str">
        <f t="shared" ref="K21:K34" ca="1" si="8">IFERROR(J21*$C21,"")</f>
        <v/>
      </c>
      <c r="L21" s="52" t="str">
        <f ca="1">IFERROR(IF(ISNA('Transfer 1'!L8),'Default Conversions'!L11,'Transfer 1'!L8),"")</f>
        <v/>
      </c>
      <c r="M21" s="52" t="str">
        <f t="shared" ref="M21:M34" ca="1" si="9">IFERROR(L21*$C21,"")</f>
        <v/>
      </c>
      <c r="N21" s="52" t="str">
        <f ca="1">IFERROR(IF(ISNA('Transfer 1'!N8),'Default Conversions'!N11,'Transfer 1'!N8),"")</f>
        <v/>
      </c>
      <c r="O21" s="52" t="str">
        <f t="shared" ref="O21:O34" ca="1" si="10">IFERROR(N21*$C21,"")</f>
        <v/>
      </c>
      <c r="P21" s="46"/>
    </row>
    <row r="22" spans="1:16" ht="15" customHeight="1" thickBot="1" x14ac:dyDescent="0.3">
      <c r="A22" s="54" t="s">
        <v>298</v>
      </c>
      <c r="B22" s="55" t="s">
        <v>308</v>
      </c>
      <c r="C22" s="56" t="str">
        <f ca="1">IFERROR('transfer 3'!W19,"")</f>
        <v/>
      </c>
      <c r="D22" s="52">
        <f>'Default Conversions'!D12</f>
        <v>0.13900000000000001</v>
      </c>
      <c r="E22" s="52" t="str">
        <f t="shared" ca="1" si="5"/>
        <v/>
      </c>
      <c r="F22" s="52">
        <f>'Default Conversions'!F12</f>
        <v>22.21</v>
      </c>
      <c r="G22" s="52" t="str">
        <f t="shared" ca="1" si="6"/>
        <v/>
      </c>
      <c r="H22" s="52">
        <f>'Default Conversions'!H12</f>
        <v>0.1565</v>
      </c>
      <c r="I22" s="52" t="str">
        <f t="shared" ca="1" si="7"/>
        <v/>
      </c>
      <c r="J22" s="52">
        <f>'Default Conversions'!J12</f>
        <v>1.45E-4</v>
      </c>
      <c r="K22" s="52" t="str">
        <f t="shared" ca="1" si="8"/>
        <v/>
      </c>
      <c r="L22" s="52">
        <f>'Default Conversions'!L12</f>
        <v>1.4499999999999999E-2</v>
      </c>
      <c r="M22" s="52" t="str">
        <f t="shared" ca="1" si="9"/>
        <v/>
      </c>
      <c r="N22" s="52">
        <f>'Default Conversions'!N12</f>
        <v>4.0000000000000003E-5</v>
      </c>
      <c r="O22" s="52" t="str">
        <f t="shared" ca="1" si="10"/>
        <v/>
      </c>
      <c r="P22" s="46"/>
    </row>
    <row r="23" spans="1:16" ht="15" customHeight="1" thickBot="1" x14ac:dyDescent="0.3">
      <c r="A23" s="54" t="s">
        <v>299</v>
      </c>
      <c r="B23" s="55" t="s">
        <v>308</v>
      </c>
      <c r="C23" s="56" t="str">
        <f ca="1">IFERROR('transfer 3'!W20,"")</f>
        <v/>
      </c>
      <c r="D23" s="52">
        <f>'Default Conversions'!D13</f>
        <v>0.13900000000000001</v>
      </c>
      <c r="E23" s="52" t="str">
        <f t="shared" ca="1" si="5"/>
        <v/>
      </c>
      <c r="F23" s="52">
        <f>'Default Conversions'!F13</f>
        <v>22.24</v>
      </c>
      <c r="G23" s="52" t="str">
        <f t="shared" ca="1" si="6"/>
        <v/>
      </c>
      <c r="H23" s="52">
        <f>'Default Conversions'!H13</f>
        <v>0.10100000000000001</v>
      </c>
      <c r="I23" s="52" t="str">
        <f t="shared" ca="1" si="7"/>
        <v/>
      </c>
      <c r="J23" s="52">
        <f>'Default Conversions'!J13</f>
        <v>1.2999999999999999E-4</v>
      </c>
      <c r="K23" s="52" t="str">
        <f t="shared" ca="1" si="8"/>
        <v/>
      </c>
      <c r="L23" s="52">
        <f>'Default Conversions'!L13</f>
        <v>8.9999999999999993E-3</v>
      </c>
      <c r="M23" s="52" t="str">
        <f t="shared" ca="1" si="9"/>
        <v/>
      </c>
      <c r="N23" s="52">
        <f>'Default Conversions'!N13</f>
        <v>4.0000000000000003E-5</v>
      </c>
      <c r="O23" s="52" t="str">
        <f t="shared" ca="1" si="10"/>
        <v/>
      </c>
      <c r="P23" s="46"/>
    </row>
    <row r="24" spans="1:16" ht="15" customHeight="1" thickBot="1" x14ac:dyDescent="0.3">
      <c r="A24" s="54" t="s">
        <v>300</v>
      </c>
      <c r="B24" s="55" t="s">
        <v>308</v>
      </c>
      <c r="C24" s="56" t="str">
        <f ca="1">IFERROR('transfer 3'!W21,"")</f>
        <v/>
      </c>
      <c r="D24" s="52">
        <f>'Default Conversions'!D14</f>
        <v>0.13900000000000001</v>
      </c>
      <c r="E24" s="52" t="str">
        <f t="shared" ca="1" si="5"/>
        <v/>
      </c>
      <c r="F24" s="52">
        <f>'Default Conversions'!F14</f>
        <v>22.24</v>
      </c>
      <c r="G24" s="52" t="str">
        <f t="shared" ca="1" si="6"/>
        <v/>
      </c>
      <c r="H24" s="52">
        <f>'Default Conversions'!H14</f>
        <v>0.14899999999999999</v>
      </c>
      <c r="I24" s="52" t="str">
        <f t="shared" ca="1" si="7"/>
        <v/>
      </c>
      <c r="J24" s="52">
        <f>'Default Conversions'!J14</f>
        <v>1.2999999999999999E-4</v>
      </c>
      <c r="K24" s="52" t="str">
        <f t="shared" ca="1" si="8"/>
        <v/>
      </c>
      <c r="L24" s="52">
        <f>'Default Conversions'!L14</f>
        <v>6.0000000000000001E-3</v>
      </c>
      <c r="M24" s="52" t="str">
        <f t="shared" ca="1" si="9"/>
        <v/>
      </c>
      <c r="N24" s="52">
        <f>'Default Conversions'!N14</f>
        <v>4.0000000000000003E-5</v>
      </c>
      <c r="O24" s="52" t="str">
        <f t="shared" ca="1" si="10"/>
        <v/>
      </c>
      <c r="P24" s="46"/>
    </row>
    <row r="25" spans="1:16" ht="15" customHeight="1" thickBot="1" x14ac:dyDescent="0.3">
      <c r="A25" s="54" t="s">
        <v>301</v>
      </c>
      <c r="B25" s="55" t="s">
        <v>308</v>
      </c>
      <c r="C25" s="56" t="str">
        <f ca="1">IFERROR('transfer 3'!W22,"")</f>
        <v/>
      </c>
      <c r="D25" s="52">
        <f>'Default Conversions'!D20</f>
        <v>0.124</v>
      </c>
      <c r="E25" s="52" t="str">
        <f t="shared" ca="1" si="5"/>
        <v/>
      </c>
      <c r="F25" s="52" t="str">
        <f ca="1">IFERROR(IF(ISNA('Transfer 1'!F9),'Default Conversions'!F20,'Transfer 1'!F9),"")</f>
        <v/>
      </c>
      <c r="G25" s="52" t="str">
        <f t="shared" ca="1" si="6"/>
        <v/>
      </c>
      <c r="H25" s="52" t="str">
        <f ca="1">IFERROR(IF(ISNA('Transfer 1'!H9),'Default Conversions'!H20,'Transfer 1'!H9),"")</f>
        <v/>
      </c>
      <c r="I25" s="52" t="str">
        <f t="shared" ca="1" si="7"/>
        <v/>
      </c>
      <c r="J25" s="52" t="str">
        <f ca="1">IFERROR(IF(ISNA('Transfer 1'!J9),'Default Conversions'!J20,'Transfer 1'!J9),"")</f>
        <v/>
      </c>
      <c r="K25" s="52" t="str">
        <f t="shared" ca="1" si="8"/>
        <v/>
      </c>
      <c r="L25" s="52" t="str">
        <f ca="1">IFERROR(IF(ISNA('Transfer 1'!L9),'Default Conversions'!L20,'Transfer 1'!L9),"")</f>
        <v/>
      </c>
      <c r="M25" s="52" t="str">
        <f t="shared" ca="1" si="9"/>
        <v/>
      </c>
      <c r="N25" s="52" t="str">
        <f ca="1">IFERROR(IF(ISNA('Transfer 1'!N9),'Default Conversions'!N20,'Transfer 1'!N9),"")</f>
        <v/>
      </c>
      <c r="O25" s="52" t="str">
        <f t="shared" ca="1" si="10"/>
        <v/>
      </c>
      <c r="P25" s="46"/>
    </row>
    <row r="26" spans="1:16" ht="15" customHeight="1" thickBot="1" x14ac:dyDescent="0.3">
      <c r="A26" s="54" t="s">
        <v>302</v>
      </c>
      <c r="B26" s="55" t="s">
        <v>308</v>
      </c>
      <c r="C26" s="56" t="str">
        <f ca="1">IFERROR('transfer 3'!W23,"")</f>
        <v/>
      </c>
      <c r="D26" s="52">
        <f>'Default Conversions'!D21</f>
        <v>0.124</v>
      </c>
      <c r="E26" s="52" t="str">
        <f t="shared" ca="1" si="5"/>
        <v/>
      </c>
      <c r="F26" s="52">
        <f>'Default Conversions'!F21</f>
        <v>17.48</v>
      </c>
      <c r="G26" s="52" t="str">
        <f t="shared" ca="1" si="6"/>
        <v/>
      </c>
      <c r="H26" s="52">
        <f>'Default Conversions'!H21</f>
        <v>3.6999999999999998E-2</v>
      </c>
      <c r="I26" s="52" t="str">
        <f t="shared" ca="1" si="7"/>
        <v/>
      </c>
      <c r="J26" s="52">
        <f>'Default Conversions'!J21</f>
        <v>2.5000000000000001E-4</v>
      </c>
      <c r="K26" s="52" t="str">
        <f t="shared" ca="1" si="8"/>
        <v/>
      </c>
      <c r="L26" s="52">
        <f>'Default Conversions'!L21</f>
        <v>0.16500000000000001</v>
      </c>
      <c r="M26" s="52" t="str">
        <f t="shared" ca="1" si="9"/>
        <v/>
      </c>
      <c r="N26" s="52">
        <f>'Default Conversions'!N21</f>
        <v>8.0000000000000007E-5</v>
      </c>
      <c r="O26" s="52" t="str">
        <f t="shared" ca="1" si="10"/>
        <v/>
      </c>
      <c r="P26" s="46"/>
    </row>
    <row r="27" spans="1:16" ht="15" customHeight="1" thickBot="1" x14ac:dyDescent="0.3">
      <c r="A27" s="54" t="s">
        <v>303</v>
      </c>
      <c r="B27" s="55" t="s">
        <v>308</v>
      </c>
      <c r="C27" s="56" t="str">
        <f ca="1">IFERROR('transfer 3'!W24,"")</f>
        <v/>
      </c>
      <c r="D27" s="52">
        <f>'Default Conversions'!D22</f>
        <v>0.124</v>
      </c>
      <c r="E27" s="52" t="str">
        <f t="shared" ca="1" si="5"/>
        <v/>
      </c>
      <c r="F27" s="52">
        <f>'Default Conversions'!F22</f>
        <v>19.93</v>
      </c>
      <c r="G27" s="52" t="str">
        <f t="shared" ca="1" si="6"/>
        <v/>
      </c>
      <c r="H27" s="52">
        <f>'Default Conversions'!H22</f>
        <v>3.2000000000000001E-2</v>
      </c>
      <c r="I27" s="52" t="str">
        <f t="shared" ca="1" si="7"/>
        <v/>
      </c>
      <c r="J27" s="52">
        <f>'Default Conversions'!J22</f>
        <v>2.9E-4</v>
      </c>
      <c r="K27" s="52" t="str">
        <f t="shared" ca="1" si="8"/>
        <v/>
      </c>
      <c r="L27" s="52">
        <f>'Default Conversions'!L22</f>
        <v>2E-3</v>
      </c>
      <c r="M27" s="52" t="str">
        <f t="shared" ca="1" si="9"/>
        <v/>
      </c>
      <c r="N27" s="52">
        <f>'Default Conversions'!N22</f>
        <v>9.0000000000000006E-5</v>
      </c>
      <c r="O27" s="52" t="str">
        <f t="shared" ca="1" si="10"/>
        <v/>
      </c>
      <c r="P27" s="46"/>
    </row>
    <row r="28" spans="1:16" ht="15" customHeight="1" thickBot="1" x14ac:dyDescent="0.3">
      <c r="A28" s="54" t="s">
        <v>149</v>
      </c>
      <c r="B28" s="55" t="s">
        <v>24</v>
      </c>
      <c r="C28" s="56" t="str">
        <f ca="1">IFERROR('transfer 3'!W25,"")</f>
        <v/>
      </c>
      <c r="D28" s="52">
        <f>'Default Conversions'!D26</f>
        <v>0.10299999999999999</v>
      </c>
      <c r="E28" s="52" t="str">
        <f t="shared" ca="1" si="5"/>
        <v/>
      </c>
      <c r="F28" s="52" t="str">
        <f ca="1">IFERROR(IF(ISNA('Transfer 1'!F12),'Default Conversions'!F26,'Transfer 1'!F12),"")</f>
        <v/>
      </c>
      <c r="G28" s="52" t="str">
        <f t="shared" ca="1" si="6"/>
        <v/>
      </c>
      <c r="H28" s="52" t="str">
        <f ca="1">IFERROR(IF(ISNA('Transfer 1'!H12),'Default Conversions'!H26,'Transfer 1'!H12),"")</f>
        <v/>
      </c>
      <c r="I28" s="52" t="str">
        <f t="shared" ca="1" si="7"/>
        <v/>
      </c>
      <c r="J28" s="52" t="str">
        <f ca="1">IFERROR(IF(ISNA('Transfer 1'!J12),'Default Conversions'!J26,'Transfer 1'!J12),"")</f>
        <v/>
      </c>
      <c r="K28" s="52" t="str">
        <f t="shared" ca="1" si="8"/>
        <v/>
      </c>
      <c r="L28" s="52" t="str">
        <f ca="1">IFERROR(IF(ISNA('Transfer 1'!L12),'Default Conversions'!L26,'Transfer 1'!L12),"")</f>
        <v/>
      </c>
      <c r="M28" s="52" t="str">
        <f t="shared" ca="1" si="9"/>
        <v/>
      </c>
      <c r="N28" s="52" t="str">
        <f ca="1">IFERROR(IF(ISNA('Transfer 1'!N12),'Default Conversions'!N26,'Transfer 1'!N12),"")</f>
        <v/>
      </c>
      <c r="O28" s="52" t="str">
        <f t="shared" ca="1" si="10"/>
        <v/>
      </c>
      <c r="P28" s="46"/>
    </row>
    <row r="29" spans="1:16" ht="15" customHeight="1" thickBot="1" x14ac:dyDescent="0.3">
      <c r="A29" s="54" t="s">
        <v>304</v>
      </c>
      <c r="B29" s="55" t="s">
        <v>24</v>
      </c>
      <c r="C29" s="56" t="str">
        <f ca="1">IFERROR('transfer 3'!W26,"")</f>
        <v/>
      </c>
      <c r="D29" s="52" t="str">
        <f>'Default Conversions'!D27</f>
        <v>NP</v>
      </c>
      <c r="E29" s="52" t="str">
        <f t="shared" ca="1" si="5"/>
        <v/>
      </c>
      <c r="F29" s="52" t="str">
        <f ca="1">IFERROR(IF(ISNA('Transfer 1'!F10),'Default Conversions'!F27,'Transfer 1'!F10),"")</f>
        <v/>
      </c>
      <c r="G29" s="52" t="str">
        <f t="shared" ca="1" si="6"/>
        <v/>
      </c>
      <c r="H29" s="52" t="str">
        <f ca="1">IFERROR(IF(ISNA('Transfer 1'!H10),'Default Conversions'!H27,'Transfer 1'!H10),"")</f>
        <v/>
      </c>
      <c r="I29" s="52" t="str">
        <f t="shared" ca="1" si="7"/>
        <v/>
      </c>
      <c r="J29" s="52" t="str">
        <f ca="1">IFERROR(IF(ISNA('Transfer 1'!J10),'Default Conversions'!J27,'Transfer 1'!J10),"")</f>
        <v/>
      </c>
      <c r="K29" s="52" t="str">
        <f t="shared" ca="1" si="8"/>
        <v/>
      </c>
      <c r="L29" s="52" t="str">
        <f ca="1">IFERROR(IF(ISNA('Transfer 1'!L10),'Default Conversions'!L27,'Transfer 1'!L10),"")</f>
        <v/>
      </c>
      <c r="M29" s="52" t="str">
        <f t="shared" ca="1" si="9"/>
        <v/>
      </c>
      <c r="N29" s="52" t="str">
        <f ca="1">IFERROR(IF(ISNA('Transfer 1'!N10),'Default Conversions'!N27,'Transfer 1'!N10),"")</f>
        <v/>
      </c>
      <c r="O29" s="52" t="str">
        <f t="shared" ca="1" si="10"/>
        <v/>
      </c>
      <c r="P29" s="46"/>
    </row>
    <row r="30" spans="1:16" ht="15" customHeight="1" thickBot="1" x14ac:dyDescent="0.3">
      <c r="A30" s="54" t="s">
        <v>305</v>
      </c>
      <c r="B30" s="55" t="s">
        <v>24</v>
      </c>
      <c r="C30" s="56" t="str">
        <f ca="1">IFERROR('transfer 3'!W27,"")</f>
        <v/>
      </c>
      <c r="D30" s="52" t="str">
        <f>'Default Conversions'!D27</f>
        <v>NP</v>
      </c>
      <c r="E30" s="52" t="str">
        <f t="shared" ca="1" si="5"/>
        <v/>
      </c>
      <c r="F30" s="52">
        <f>'Default Conversions'!F27</f>
        <v>1957.835</v>
      </c>
      <c r="G30" s="52" t="str">
        <f t="shared" ca="1" si="5"/>
        <v/>
      </c>
      <c r="H30" s="52">
        <f>'Default Conversions'!H27</f>
        <v>16.032499999999999</v>
      </c>
      <c r="I30" s="52" t="str">
        <f t="shared" ca="1" si="7"/>
        <v/>
      </c>
      <c r="J30" s="52">
        <f>'Default Conversions'!J27</f>
        <v>2.3045E-2</v>
      </c>
      <c r="K30" s="52" t="str">
        <f t="shared" ca="1" si="8"/>
        <v/>
      </c>
      <c r="L30" s="52">
        <f>'Default Conversions'!L27</f>
        <v>0.27750000000000002</v>
      </c>
      <c r="M30" s="52" t="str">
        <f t="shared" ca="1" si="9"/>
        <v/>
      </c>
      <c r="N30" s="52">
        <f>'Default Conversions'!N27</f>
        <v>0</v>
      </c>
      <c r="O30" s="52" t="str">
        <f t="shared" ca="1" si="10"/>
        <v/>
      </c>
      <c r="P30" s="46"/>
    </row>
    <row r="31" spans="1:16" ht="15" customHeight="1" thickBot="1" x14ac:dyDescent="0.3">
      <c r="A31" s="54" t="s">
        <v>306</v>
      </c>
      <c r="B31" s="55" t="s">
        <v>17</v>
      </c>
      <c r="C31" s="56" t="str">
        <f ca="1">IFERROR('transfer 3'!W28,"")</f>
        <v/>
      </c>
      <c r="D31" s="52" t="str">
        <f>'Default Conversions'!D25</f>
        <v>NP</v>
      </c>
      <c r="E31" s="52" t="str">
        <f t="shared" ca="1" si="5"/>
        <v/>
      </c>
      <c r="F31" s="52" t="str">
        <f ca="1">IFERROR(IF(ISNA('Transfer 1'!F11),'Default Conversions'!F25,'Transfer 1'!F11),"")</f>
        <v/>
      </c>
      <c r="G31" s="52" t="str">
        <f t="shared" ca="1" si="5"/>
        <v/>
      </c>
      <c r="H31" s="52" t="str">
        <f ca="1">IFERROR(IF(ISNA('Transfer 1'!H11),'Default Conversions'!H25,'Transfer 1'!H11),"")</f>
        <v/>
      </c>
      <c r="I31" s="52" t="str">
        <f t="shared" ca="1" si="7"/>
        <v/>
      </c>
      <c r="J31" s="52" t="str">
        <f ca="1">IFERROR(IF(ISNA('Transfer 1'!J11),'Default Conversions'!J25,'Transfer 1'!J11),"")</f>
        <v/>
      </c>
      <c r="K31" s="52" t="str">
        <f t="shared" ca="1" si="8"/>
        <v/>
      </c>
      <c r="L31" s="52" t="str">
        <f ca="1">IFERROR(IF(ISNA('Transfer 1'!L11),'Default Conversions'!L25,'Transfer 1'!L11),"")</f>
        <v/>
      </c>
      <c r="M31" s="52" t="str">
        <f t="shared" ca="1" si="9"/>
        <v/>
      </c>
      <c r="N31" s="52" t="str">
        <f ca="1">IFERROR(IF(ISNA('Transfer 1'!N11),'Default Conversions'!N25,'Transfer 1'!N11),"")</f>
        <v/>
      </c>
      <c r="O31" s="52" t="str">
        <f t="shared" ca="1" si="10"/>
        <v/>
      </c>
      <c r="P31" s="46"/>
    </row>
    <row r="32" spans="1:16" ht="15" customHeight="1" thickBot="1" x14ac:dyDescent="0.3">
      <c r="A32" s="54" t="s">
        <v>307</v>
      </c>
      <c r="B32" s="55" t="s">
        <v>17</v>
      </c>
      <c r="C32" s="56" t="str">
        <f ca="1">IFERROR('transfer 3'!W29,"")</f>
        <v/>
      </c>
      <c r="D32" s="52" t="str">
        <f>'Default Conversions'!D25</f>
        <v>NP</v>
      </c>
      <c r="E32" s="52" t="str">
        <f t="shared" ca="1" si="5"/>
        <v/>
      </c>
      <c r="F32" s="52">
        <f>'Default Conversions'!F25</f>
        <v>12.69</v>
      </c>
      <c r="G32" s="52" t="str">
        <f t="shared" ca="1" si="5"/>
        <v/>
      </c>
      <c r="H32" s="52">
        <f>'Default Conversions'!H25</f>
        <v>2.1000000000000001E-2</v>
      </c>
      <c r="I32" s="52" t="str">
        <f t="shared" ca="1" si="7"/>
        <v/>
      </c>
      <c r="J32" s="52">
        <f>'Default Conversions'!J25</f>
        <v>1.2999999999999999E-4</v>
      </c>
      <c r="K32" s="52" t="str">
        <f t="shared" ca="1" si="8"/>
        <v/>
      </c>
      <c r="L32" s="52">
        <f>'Default Conversions'!L25</f>
        <v>1E-3</v>
      </c>
      <c r="M32" s="52" t="str">
        <f t="shared" ca="1" si="9"/>
        <v/>
      </c>
      <c r="N32" s="52">
        <f>'Default Conversions'!N25</f>
        <v>0</v>
      </c>
      <c r="O32" s="52" t="str">
        <f t="shared" ca="1" si="10"/>
        <v/>
      </c>
      <c r="P32" s="46"/>
    </row>
    <row r="33" spans="1:16" ht="15" customHeight="1" thickBot="1" x14ac:dyDescent="0.3">
      <c r="A33" s="54" t="str">
        <f ca="1">IFERROR('transfer 3'!Q30,"Other on-site conventional energy use #1")</f>
        <v>Other on-site conventional energy use #1</v>
      </c>
      <c r="B33" s="55" t="str">
        <f ca="1">IFERROR('transfer 3'!R30,"TBD")</f>
        <v>TBD</v>
      </c>
      <c r="C33" s="56" t="str">
        <f ca="1">IFERROR('transfer 3'!W30,"")</f>
        <v/>
      </c>
      <c r="D33" s="52" t="str">
        <f ca="1">IFERROR('Transfer 1'!D62,"")</f>
        <v/>
      </c>
      <c r="E33" s="52" t="str">
        <f t="shared" ca="1" si="5"/>
        <v/>
      </c>
      <c r="F33" s="52" t="str">
        <f ca="1">IFERROR('Transfer 1'!F62,"")</f>
        <v/>
      </c>
      <c r="G33" s="52" t="str">
        <f t="shared" ca="1" si="5"/>
        <v/>
      </c>
      <c r="H33" s="52" t="str">
        <f ca="1">IFERROR('Transfer 1'!H62,"")</f>
        <v/>
      </c>
      <c r="I33" s="52" t="str">
        <f t="shared" ca="1" si="7"/>
        <v/>
      </c>
      <c r="J33" s="52" t="str">
        <f ca="1">IFERROR('Transfer 1'!J62,"")</f>
        <v/>
      </c>
      <c r="K33" s="52" t="str">
        <f t="shared" ca="1" si="8"/>
        <v/>
      </c>
      <c r="L33" s="52" t="str">
        <f ca="1">IFERROR('Transfer 1'!L62,"")</f>
        <v/>
      </c>
      <c r="M33" s="52" t="str">
        <f t="shared" ca="1" si="9"/>
        <v/>
      </c>
      <c r="N33" s="52" t="str">
        <f ca="1">IFERROR('Transfer 1'!N62,"")</f>
        <v/>
      </c>
      <c r="O33" s="52" t="str">
        <f t="shared" ca="1" si="10"/>
        <v/>
      </c>
      <c r="P33" s="46"/>
    </row>
    <row r="34" spans="1:16" ht="15" customHeight="1" thickBot="1" x14ac:dyDescent="0.3">
      <c r="A34" s="54" t="str">
        <f ca="1">IFERROR('transfer 3'!Q31,"Other on-site conventional energy use #2")</f>
        <v>Other on-site conventional energy use #2</v>
      </c>
      <c r="B34" s="55" t="str">
        <f ca="1">IFERROR('transfer 3'!R31,"TBD")</f>
        <v>TBD</v>
      </c>
      <c r="C34" s="56" t="str">
        <f ca="1">IFERROR('transfer 3'!W31,"")</f>
        <v/>
      </c>
      <c r="D34" s="52" t="str">
        <f ca="1">IFERROR('Transfer 1'!D63,"")</f>
        <v/>
      </c>
      <c r="E34" s="52" t="str">
        <f t="shared" ca="1" si="5"/>
        <v/>
      </c>
      <c r="F34" s="52" t="str">
        <f ca="1">IFERROR('Transfer 1'!F63,"")</f>
        <v/>
      </c>
      <c r="G34" s="52" t="str">
        <f t="shared" ca="1" si="5"/>
        <v/>
      </c>
      <c r="H34" s="52" t="str">
        <f ca="1">IFERROR('Transfer 1'!H63,"")</f>
        <v/>
      </c>
      <c r="I34" s="52" t="str">
        <f t="shared" ca="1" si="7"/>
        <v/>
      </c>
      <c r="J34" s="52" t="str">
        <f ca="1">IFERROR('Transfer 1'!J63,"")</f>
        <v/>
      </c>
      <c r="K34" s="52" t="str">
        <f t="shared" ca="1" si="8"/>
        <v/>
      </c>
      <c r="L34" s="52" t="str">
        <f ca="1">IFERROR('Transfer 1'!L63,"")</f>
        <v/>
      </c>
      <c r="M34" s="52" t="str">
        <f t="shared" ca="1" si="9"/>
        <v/>
      </c>
      <c r="N34" s="52" t="str">
        <f ca="1">IFERROR('Transfer 1'!N63,"")</f>
        <v/>
      </c>
      <c r="O34" s="52" t="str">
        <f t="shared" ca="1" si="10"/>
        <v/>
      </c>
      <c r="P34" s="46"/>
    </row>
    <row r="35" spans="1:16" ht="15" customHeight="1" thickBot="1" x14ac:dyDescent="0.3">
      <c r="A35" s="125" t="s">
        <v>150</v>
      </c>
      <c r="B35" s="90"/>
      <c r="C35" s="52"/>
      <c r="D35" s="52"/>
      <c r="E35" s="91">
        <f ca="1">SUM(E20:E34)</f>
        <v>0</v>
      </c>
      <c r="F35" s="58"/>
      <c r="G35" s="91">
        <f ca="1">SUM(G21:G34)</f>
        <v>0</v>
      </c>
      <c r="H35" s="52"/>
      <c r="I35" s="91">
        <f ca="1">SUM(I21:I34)</f>
        <v>0</v>
      </c>
      <c r="J35" s="52"/>
      <c r="K35" s="91">
        <f ca="1">SUM(K21:K34)</f>
        <v>0</v>
      </c>
      <c r="L35" s="52"/>
      <c r="M35" s="91">
        <f ca="1">SUM(M21:M34)</f>
        <v>0</v>
      </c>
      <c r="N35" s="52"/>
      <c r="O35" s="91">
        <f ca="1">SUM(O21:O34)</f>
        <v>0</v>
      </c>
      <c r="P35" s="46"/>
    </row>
    <row r="36" spans="1:16" ht="30" customHeight="1" thickBot="1" x14ac:dyDescent="0.3">
      <c r="A36" s="343" t="s">
        <v>141</v>
      </c>
      <c r="B36" s="344"/>
      <c r="C36" s="344"/>
      <c r="D36" s="344"/>
      <c r="E36" s="344"/>
      <c r="F36" s="344"/>
      <c r="G36" s="344"/>
      <c r="H36" s="344"/>
      <c r="I36" s="344"/>
      <c r="J36" s="344"/>
      <c r="K36" s="344"/>
      <c r="L36" s="344"/>
      <c r="M36" s="344"/>
      <c r="N36" s="344"/>
      <c r="O36" s="345"/>
      <c r="P36" s="46"/>
    </row>
    <row r="37" spans="1:16" ht="15" customHeight="1" thickBot="1" x14ac:dyDescent="0.3">
      <c r="A37" s="172" t="s">
        <v>176</v>
      </c>
      <c r="B37" s="171"/>
      <c r="C37" s="128"/>
      <c r="D37" s="128"/>
      <c r="E37" s="128"/>
      <c r="F37" s="128"/>
      <c r="G37" s="128"/>
      <c r="H37" s="128"/>
      <c r="I37" s="128"/>
      <c r="J37" s="128"/>
      <c r="K37" s="128"/>
      <c r="L37" s="128"/>
      <c r="M37" s="128"/>
      <c r="N37" s="128"/>
      <c r="O37" s="128"/>
      <c r="P37" s="46"/>
    </row>
    <row r="38" spans="1:16" ht="15" customHeight="1" thickBot="1" x14ac:dyDescent="0.3">
      <c r="A38" s="54" t="s">
        <v>151</v>
      </c>
      <c r="B38" s="55" t="s">
        <v>28</v>
      </c>
      <c r="C38" s="56" t="str">
        <f ca="1">IFERROR('transfer 3'!W34,"")</f>
        <v/>
      </c>
      <c r="D38" s="57"/>
      <c r="E38" s="57"/>
      <c r="F38" s="57"/>
      <c r="G38" s="57"/>
      <c r="H38" s="57"/>
      <c r="I38" s="57"/>
      <c r="J38" s="57"/>
      <c r="K38" s="57"/>
      <c r="L38" s="57"/>
      <c r="M38" s="57"/>
      <c r="N38" s="52">
        <v>1</v>
      </c>
      <c r="O38" s="52" t="str">
        <f t="shared" ref="O38" ca="1" si="11">IFERROR(N38*$C38,"")</f>
        <v/>
      </c>
      <c r="P38" s="46"/>
    </row>
    <row r="39" spans="1:16" ht="15" customHeight="1" thickBot="1" x14ac:dyDescent="0.3">
      <c r="A39" s="54" t="s">
        <v>152</v>
      </c>
      <c r="B39" s="55" t="s">
        <v>119</v>
      </c>
      <c r="C39" s="56" t="str">
        <f ca="1">IFERROR('transfer 3'!W35,"")</f>
        <v/>
      </c>
      <c r="D39" s="57"/>
      <c r="E39" s="57"/>
      <c r="F39" s="52">
        <v>1</v>
      </c>
      <c r="G39" s="52" t="str">
        <f t="shared" ref="G39:O42" ca="1" si="12">IFERROR(F39*$C39,"")</f>
        <v/>
      </c>
      <c r="H39" s="57"/>
      <c r="I39" s="57"/>
      <c r="J39" s="57"/>
      <c r="K39" s="57"/>
      <c r="L39" s="57"/>
      <c r="M39" s="57"/>
      <c r="N39" s="57"/>
      <c r="O39" s="57"/>
      <c r="P39" s="46"/>
    </row>
    <row r="40" spans="1:16" ht="15" customHeight="1" thickBot="1" x14ac:dyDescent="0.3">
      <c r="A40" s="54" t="s">
        <v>153</v>
      </c>
      <c r="B40" s="55" t="s">
        <v>119</v>
      </c>
      <c r="C40" s="56" t="str">
        <f ca="1">IFERROR('transfer 3'!W36,"")</f>
        <v/>
      </c>
      <c r="D40" s="57"/>
      <c r="E40" s="57"/>
      <c r="F40" s="52">
        <v>1</v>
      </c>
      <c r="G40" s="52" t="str">
        <f t="shared" ca="1" si="12"/>
        <v/>
      </c>
      <c r="H40" s="57"/>
      <c r="I40" s="57"/>
      <c r="J40" s="57"/>
      <c r="K40" s="57"/>
      <c r="L40" s="57"/>
      <c r="M40" s="57"/>
      <c r="N40" s="57"/>
      <c r="O40" s="57"/>
      <c r="P40" s="46"/>
    </row>
    <row r="41" spans="1:16" ht="15" customHeight="1" thickBot="1" x14ac:dyDescent="0.3">
      <c r="A41" s="54" t="s">
        <v>177</v>
      </c>
      <c r="B41" s="55" t="e">
        <f ca="1">'transfer 3'!R34</f>
        <v>#REF!</v>
      </c>
      <c r="C41" s="56" t="str">
        <f ca="1">IFERROR('transfer 3'!W37,"")</f>
        <v/>
      </c>
      <c r="D41" s="57"/>
      <c r="E41" s="57"/>
      <c r="F41" s="52">
        <v>-262</v>
      </c>
      <c r="G41" s="52" t="str">
        <f t="shared" ca="1" si="12"/>
        <v/>
      </c>
      <c r="H41" s="243">
        <f>'Default Conversions'!H28</f>
        <v>0.01</v>
      </c>
      <c r="I41" s="52" t="str">
        <f t="shared" ca="1" si="12"/>
        <v/>
      </c>
      <c r="J41" s="243">
        <f>'Default Conversions'!J28</f>
        <v>6.2999999999999998E-6</v>
      </c>
      <c r="K41" s="52" t="str">
        <f t="shared" ca="1" si="12"/>
        <v/>
      </c>
      <c r="L41" s="243">
        <f>'Default Conversions'!L28</f>
        <v>7.6000000000000004E-4</v>
      </c>
      <c r="M41" s="52" t="str">
        <f t="shared" ca="1" si="12"/>
        <v/>
      </c>
      <c r="N41" s="243">
        <f>'Default Conversions'!N28</f>
        <v>8.3999999999999992E-6</v>
      </c>
      <c r="O41" s="52" t="str">
        <f t="shared" ca="1" si="12"/>
        <v/>
      </c>
      <c r="P41" s="46"/>
    </row>
    <row r="42" spans="1:16" ht="15" customHeight="1" thickBot="1" x14ac:dyDescent="0.3">
      <c r="A42" s="54" t="s">
        <v>178</v>
      </c>
      <c r="B42" s="55" t="s">
        <v>28</v>
      </c>
      <c r="C42" s="56" t="str">
        <f ca="1">IFERROR('transfer 3'!W38,"")</f>
        <v/>
      </c>
      <c r="D42" s="60"/>
      <c r="E42" s="61"/>
      <c r="F42" s="62"/>
      <c r="G42" s="61"/>
      <c r="H42" s="52">
        <v>1</v>
      </c>
      <c r="I42" s="52" t="str">
        <f t="shared" ca="1" si="12"/>
        <v/>
      </c>
      <c r="J42" s="62"/>
      <c r="K42" s="61"/>
      <c r="L42" s="62"/>
      <c r="M42" s="61"/>
      <c r="N42" s="62"/>
      <c r="O42" s="61"/>
      <c r="P42" s="46"/>
    </row>
    <row r="43" spans="1:16" ht="15" customHeight="1" thickBot="1" x14ac:dyDescent="0.3">
      <c r="A43" s="54" t="s">
        <v>179</v>
      </c>
      <c r="B43" s="55" t="s">
        <v>28</v>
      </c>
      <c r="C43" s="56" t="str">
        <f ca="1">IFERROR('transfer 3'!W39,"")</f>
        <v/>
      </c>
      <c r="D43" s="60"/>
      <c r="E43" s="61"/>
      <c r="F43" s="62"/>
      <c r="G43" s="61"/>
      <c r="H43" s="62"/>
      <c r="I43" s="61"/>
      <c r="J43" s="52">
        <v>1</v>
      </c>
      <c r="K43" s="52" t="str">
        <f t="shared" ref="K43" ca="1" si="13">IFERROR(J43*$C43,"")</f>
        <v/>
      </c>
      <c r="L43" s="62"/>
      <c r="M43" s="61"/>
      <c r="N43" s="62"/>
      <c r="O43" s="61"/>
      <c r="P43" s="46"/>
    </row>
    <row r="44" spans="1:16" ht="15" customHeight="1" thickBot="1" x14ac:dyDescent="0.3">
      <c r="A44" s="54" t="s">
        <v>180</v>
      </c>
      <c r="B44" s="55" t="s">
        <v>28</v>
      </c>
      <c r="C44" s="56" t="str">
        <f ca="1">IFERROR('transfer 3'!W40,"")</f>
        <v/>
      </c>
      <c r="D44" s="60"/>
      <c r="E44" s="61"/>
      <c r="F44" s="62"/>
      <c r="G44" s="61"/>
      <c r="H44" s="62"/>
      <c r="I44" s="61"/>
      <c r="J44" s="62"/>
      <c r="K44" s="61"/>
      <c r="L44" s="52">
        <v>1</v>
      </c>
      <c r="M44" s="52" t="str">
        <f t="shared" ref="M44" ca="1" si="14">IFERROR(L44*$C44,"")</f>
        <v/>
      </c>
      <c r="N44" s="62"/>
      <c r="O44" s="61"/>
      <c r="P44" s="46"/>
    </row>
    <row r="45" spans="1:16" ht="15.75" thickBot="1" x14ac:dyDescent="0.3">
      <c r="A45" s="87" t="str">
        <f ca="1">IFERROR('transfer 3'!Q213, "User-defined Recycled/Reused On-Site #1")</f>
        <v>User-defined Recycled/Reused On-Site #1</v>
      </c>
      <c r="B45" s="135" t="str">
        <f ca="1">IFERROR('transfer 3'!R213,"TBD")</f>
        <v>TBD</v>
      </c>
      <c r="C45" s="56" t="str">
        <f ca="1">IFERROR('transfer 3'!W213,"")</f>
        <v/>
      </c>
      <c r="D45" s="135" t="str">
        <f ca="1">IFERROR('Transfer 1'!D48,"")</f>
        <v/>
      </c>
      <c r="E45" s="135" t="str">
        <f ca="1">IFERROR(D45*$C45,"")</f>
        <v/>
      </c>
      <c r="F45" s="135" t="str">
        <f ca="1">IFERROR('Transfer 1'!F48,"")</f>
        <v/>
      </c>
      <c r="G45" s="135" t="str">
        <f ca="1">IFERROR(F45*$C45,"")</f>
        <v/>
      </c>
      <c r="H45" s="135" t="str">
        <f ca="1">IFERROR('Transfer 1'!H48,"")</f>
        <v/>
      </c>
      <c r="I45" s="135" t="str">
        <f ca="1">IFERROR(H45*$C45,"")</f>
        <v/>
      </c>
      <c r="J45" s="135" t="str">
        <f ca="1">IFERROR('Transfer 1'!J48,"")</f>
        <v/>
      </c>
      <c r="K45" s="135" t="str">
        <f ca="1">IFERROR(J45*$C45,"")</f>
        <v/>
      </c>
      <c r="L45" s="135" t="str">
        <f ca="1">IFERROR('Transfer 1'!L48,"")</f>
        <v/>
      </c>
      <c r="M45" s="135" t="str">
        <f ca="1">IFERROR(L45*$C45,"")</f>
        <v/>
      </c>
      <c r="N45" s="135" t="str">
        <f ca="1">IFERROR('Transfer 1'!N48,"")</f>
        <v/>
      </c>
      <c r="O45" s="135" t="str">
        <f ca="1">IFERROR(N45*$C45,"")</f>
        <v/>
      </c>
      <c r="P45" s="46"/>
    </row>
    <row r="46" spans="1:16" ht="15.75" thickBot="1" x14ac:dyDescent="0.3">
      <c r="A46" s="87" t="str">
        <f ca="1">IFERROR('transfer 3'!Q214, "User-defined Recycled/Reused On-Site #1")</f>
        <v>User-defined Recycled/Reused On-Site #1</v>
      </c>
      <c r="B46" s="135" t="str">
        <f ca="1">IFERROR('transfer 3'!R214,"TBD")</f>
        <v>TBD</v>
      </c>
      <c r="C46" s="56" t="str">
        <f ca="1">IFERROR('transfer 3'!W214,"")</f>
        <v/>
      </c>
      <c r="D46" s="135" t="str">
        <f ca="1">IFERROR('Transfer 1'!D49,"")</f>
        <v/>
      </c>
      <c r="E46" s="135" t="str">
        <f t="shared" ref="E46:E47" ca="1" si="15">IFERROR(D46*$C46,"")</f>
        <v/>
      </c>
      <c r="F46" s="135" t="str">
        <f ca="1">IFERROR('Transfer 1'!F49,"")</f>
        <v/>
      </c>
      <c r="G46" s="135" t="str">
        <f t="shared" ref="G46:G47" ca="1" si="16">IFERROR(F46*$C46,"")</f>
        <v/>
      </c>
      <c r="H46" s="135" t="str">
        <f ca="1">IFERROR('Transfer 1'!H49,"")</f>
        <v/>
      </c>
      <c r="I46" s="135" t="str">
        <f t="shared" ref="I46:I47" ca="1" si="17">IFERROR(H46*$C46,"")</f>
        <v/>
      </c>
      <c r="J46" s="135" t="str">
        <f ca="1">IFERROR('Transfer 1'!J49,"")</f>
        <v/>
      </c>
      <c r="K46" s="135" t="str">
        <f t="shared" ref="K46:K47" ca="1" si="18">IFERROR(J46*$C46,"")</f>
        <v/>
      </c>
      <c r="L46" s="135" t="str">
        <f ca="1">IFERROR('Transfer 1'!L49,"")</f>
        <v/>
      </c>
      <c r="M46" s="135" t="str">
        <f t="shared" ref="M46:M47" ca="1" si="19">IFERROR(L46*$C46,"")</f>
        <v/>
      </c>
      <c r="N46" s="135" t="str">
        <f ca="1">IFERROR('Transfer 1'!N49,"")</f>
        <v/>
      </c>
      <c r="O46" s="135" t="str">
        <f t="shared" ref="O46:O47" ca="1" si="20">IFERROR(N46*$C46,"")</f>
        <v/>
      </c>
      <c r="P46" s="46"/>
    </row>
    <row r="47" spans="1:16" ht="15.75" thickBot="1" x14ac:dyDescent="0.3">
      <c r="A47" s="87" t="str">
        <f ca="1">IFERROR('transfer 3'!Q215, "User-defined Recycled/Reused On-Site #1")</f>
        <v>User-defined Recycled/Reused On-Site #1</v>
      </c>
      <c r="B47" s="135" t="str">
        <f ca="1">IFERROR('transfer 3'!R215,"TBD")</f>
        <v>TBD</v>
      </c>
      <c r="C47" s="56" t="str">
        <f ca="1">IFERROR('transfer 3'!W215,"")</f>
        <v/>
      </c>
      <c r="D47" s="135" t="str">
        <f ca="1">IFERROR('Transfer 1'!D50,"")</f>
        <v/>
      </c>
      <c r="E47" s="135" t="str">
        <f t="shared" ca="1" si="15"/>
        <v/>
      </c>
      <c r="F47" s="135" t="str">
        <f ca="1">IFERROR('Transfer 1'!F50,"")</f>
        <v/>
      </c>
      <c r="G47" s="135" t="str">
        <f t="shared" ca="1" si="16"/>
        <v/>
      </c>
      <c r="H47" s="135" t="str">
        <f ca="1">IFERROR('Transfer 1'!H50,"")</f>
        <v/>
      </c>
      <c r="I47" s="135" t="str">
        <f t="shared" ca="1" si="17"/>
        <v/>
      </c>
      <c r="J47" s="135" t="str">
        <f ca="1">IFERROR('Transfer 1'!J50,"")</f>
        <v/>
      </c>
      <c r="K47" s="135" t="str">
        <f t="shared" ca="1" si="18"/>
        <v/>
      </c>
      <c r="L47" s="135" t="str">
        <f ca="1">IFERROR('Transfer 1'!L50,"")</f>
        <v/>
      </c>
      <c r="M47" s="135" t="str">
        <f t="shared" ca="1" si="19"/>
        <v/>
      </c>
      <c r="N47" s="135" t="str">
        <f ca="1">IFERROR('Transfer 1'!N50,"")</f>
        <v/>
      </c>
      <c r="O47" s="135" t="str">
        <f t="shared" ca="1" si="20"/>
        <v/>
      </c>
      <c r="P47" s="46"/>
    </row>
    <row r="48" spans="1:16" ht="30" customHeight="1" thickBot="1" x14ac:dyDescent="0.3">
      <c r="A48" s="343" t="s">
        <v>141</v>
      </c>
      <c r="B48" s="344"/>
      <c r="C48" s="344"/>
      <c r="D48" s="344"/>
      <c r="E48" s="344"/>
      <c r="F48" s="344"/>
      <c r="G48" s="344"/>
      <c r="H48" s="344"/>
      <c r="I48" s="344"/>
      <c r="J48" s="344"/>
      <c r="K48" s="344"/>
      <c r="L48" s="344"/>
      <c r="M48" s="344"/>
      <c r="N48" s="344"/>
      <c r="O48" s="345"/>
      <c r="P48" s="46"/>
    </row>
    <row r="49" spans="1:16" ht="15" customHeight="1" thickBot="1" x14ac:dyDescent="0.3">
      <c r="A49" s="256" t="s">
        <v>154</v>
      </c>
      <c r="B49" s="257"/>
      <c r="C49" s="258"/>
      <c r="D49" s="258"/>
      <c r="E49" s="259">
        <f ca="1">SUM(E20:E34,E11:E16,E45:E47)</f>
        <v>0</v>
      </c>
      <c r="F49" s="260"/>
      <c r="G49" s="261">
        <f ca="1">SUM(G39:G41,G21:G34,G12:G16,G45:G47)</f>
        <v>0</v>
      </c>
      <c r="H49" s="262"/>
      <c r="I49" s="261">
        <f ca="1">SUM(I41,I42,I21:I34,I12:I16,I45:I47)</f>
        <v>0</v>
      </c>
      <c r="J49" s="262"/>
      <c r="K49" s="261">
        <f ca="1">SUM(K41,K43,K21:K34,K12:K16,K45:K47)</f>
        <v>0</v>
      </c>
      <c r="L49" s="262"/>
      <c r="M49" s="261">
        <f ca="1">SUM(M41,M44,M21:M34,M12:M16,M45:M47)</f>
        <v>0</v>
      </c>
      <c r="N49" s="262"/>
      <c r="O49" s="263">
        <f ca="1">SUM(O41,O38,O21:O34,O12:O16,O45:O47)</f>
        <v>0</v>
      </c>
      <c r="P49" s="46"/>
    </row>
    <row r="50" spans="1:16" ht="15" customHeight="1" x14ac:dyDescent="0.25">
      <c r="A50" s="270"/>
      <c r="B50" s="271"/>
      <c r="C50" s="272"/>
      <c r="D50" s="272"/>
      <c r="E50" s="273"/>
      <c r="F50" s="274"/>
      <c r="G50" s="273"/>
      <c r="H50" s="275"/>
      <c r="I50" s="273"/>
      <c r="J50" s="275"/>
      <c r="K50" s="273"/>
      <c r="L50" s="275"/>
      <c r="M50" s="273"/>
      <c r="N50" s="275"/>
      <c r="O50" s="276"/>
      <c r="P50" s="46"/>
    </row>
    <row r="51" spans="1:16" ht="15" customHeight="1" x14ac:dyDescent="0.25">
      <c r="A51" s="277"/>
      <c r="B51" s="278"/>
      <c r="C51" s="174"/>
      <c r="D51" s="174"/>
      <c r="E51" s="279"/>
      <c r="F51" s="280"/>
      <c r="G51" s="279"/>
      <c r="H51" s="178"/>
      <c r="I51" s="279"/>
      <c r="J51" s="178"/>
      <c r="K51" s="279"/>
      <c r="L51" s="178"/>
      <c r="M51" s="279"/>
      <c r="N51" s="178"/>
      <c r="O51" s="281"/>
      <c r="P51" s="46"/>
    </row>
    <row r="52" spans="1:16" ht="15" customHeight="1" x14ac:dyDescent="0.25">
      <c r="A52" s="277"/>
      <c r="B52" s="278"/>
      <c r="C52" s="174"/>
      <c r="D52" s="174"/>
      <c r="E52" s="279"/>
      <c r="F52" s="280"/>
      <c r="G52" s="279"/>
      <c r="H52" s="178"/>
      <c r="I52" s="279"/>
      <c r="J52" s="178"/>
      <c r="K52" s="279"/>
      <c r="L52" s="178"/>
      <c r="M52" s="279"/>
      <c r="N52" s="178"/>
      <c r="O52" s="281"/>
      <c r="P52" s="46"/>
    </row>
    <row r="53" spans="1:16" ht="15" customHeight="1" x14ac:dyDescent="0.25">
      <c r="A53" s="277"/>
      <c r="B53" s="278"/>
      <c r="C53" s="174"/>
      <c r="D53" s="174"/>
      <c r="E53" s="279"/>
      <c r="F53" s="280"/>
      <c r="G53" s="279"/>
      <c r="H53" s="178"/>
      <c r="I53" s="279"/>
      <c r="J53" s="178"/>
      <c r="K53" s="279"/>
      <c r="L53" s="178"/>
      <c r="M53" s="279"/>
      <c r="N53" s="178"/>
      <c r="O53" s="281"/>
      <c r="P53" s="46"/>
    </row>
    <row r="54" spans="1:16" ht="15" customHeight="1" x14ac:dyDescent="0.25">
      <c r="A54" s="277"/>
      <c r="B54" s="278"/>
      <c r="C54" s="174"/>
      <c r="D54" s="174"/>
      <c r="E54" s="279"/>
      <c r="F54" s="280"/>
      <c r="G54" s="279"/>
      <c r="H54" s="178"/>
      <c r="I54" s="279"/>
      <c r="J54" s="178"/>
      <c r="K54" s="279"/>
      <c r="L54" s="178"/>
      <c r="M54" s="279"/>
      <c r="N54" s="178"/>
      <c r="O54" s="281"/>
      <c r="P54" s="46"/>
    </row>
    <row r="55" spans="1:16" ht="15" customHeight="1" x14ac:dyDescent="0.25">
      <c r="A55" s="277"/>
      <c r="B55" s="278"/>
      <c r="C55" s="174"/>
      <c r="D55" s="174"/>
      <c r="E55" s="279"/>
      <c r="F55" s="280"/>
      <c r="G55" s="279"/>
      <c r="H55" s="178"/>
      <c r="I55" s="279"/>
      <c r="J55" s="178"/>
      <c r="K55" s="279"/>
      <c r="L55" s="178"/>
      <c r="M55" s="279"/>
      <c r="N55" s="178"/>
      <c r="O55" s="281"/>
      <c r="P55" s="46"/>
    </row>
    <row r="56" spans="1:16" ht="15" customHeight="1" x14ac:dyDescent="0.25">
      <c r="A56" s="277"/>
      <c r="B56" s="278"/>
      <c r="C56" s="174"/>
      <c r="D56" s="174"/>
      <c r="E56" s="279"/>
      <c r="F56" s="280"/>
      <c r="G56" s="279"/>
      <c r="H56" s="178"/>
      <c r="I56" s="279"/>
      <c r="J56" s="178"/>
      <c r="K56" s="279"/>
      <c r="L56" s="178"/>
      <c r="M56" s="279"/>
      <c r="N56" s="178"/>
      <c r="O56" s="281"/>
      <c r="P56" s="46"/>
    </row>
    <row r="57" spans="1:16" ht="15" customHeight="1" x14ac:dyDescent="0.25">
      <c r="A57" s="265"/>
      <c r="B57" s="264"/>
      <c r="C57" s="264"/>
      <c r="D57" s="264"/>
      <c r="E57" s="264"/>
      <c r="F57" s="264"/>
      <c r="G57" s="264"/>
      <c r="H57" s="264"/>
      <c r="I57" s="264"/>
      <c r="J57" s="264"/>
      <c r="K57" s="264"/>
      <c r="L57" s="264"/>
      <c r="M57" s="264"/>
      <c r="N57" s="264"/>
      <c r="O57" s="266"/>
      <c r="P57" s="46"/>
    </row>
    <row r="58" spans="1:16" ht="15" customHeight="1" x14ac:dyDescent="0.25">
      <c r="A58" s="265"/>
      <c r="B58" s="264"/>
      <c r="C58" s="264"/>
      <c r="D58" s="264"/>
      <c r="E58" s="264"/>
      <c r="F58" s="264"/>
      <c r="G58" s="264"/>
      <c r="H58" s="264"/>
      <c r="I58" s="264"/>
      <c r="J58" s="264"/>
      <c r="K58" s="264"/>
      <c r="L58" s="264"/>
      <c r="M58" s="264"/>
      <c r="N58" s="264"/>
      <c r="O58" s="266"/>
      <c r="P58" s="46"/>
    </row>
    <row r="59" spans="1:16" ht="16.5" thickBot="1" x14ac:dyDescent="0.3">
      <c r="A59" s="267"/>
      <c r="B59" s="268"/>
      <c r="C59" s="268"/>
      <c r="D59" s="268"/>
      <c r="E59" s="268"/>
      <c r="F59" s="268"/>
      <c r="G59" s="268"/>
      <c r="H59" s="268"/>
      <c r="I59" s="268"/>
      <c r="J59" s="268"/>
      <c r="K59" s="268"/>
      <c r="L59" s="268"/>
      <c r="M59" s="268"/>
      <c r="N59" s="268"/>
      <c r="O59" s="269"/>
      <c r="P59" s="46"/>
    </row>
    <row r="60" spans="1:16" ht="15.75" x14ac:dyDescent="0.25">
      <c r="A60" s="230" t="str">
        <f>General!$A$4</f>
        <v>Spreadsheets for Environmental Footprint Analysis (SEFA) Version 3.0, November 2019</v>
      </c>
      <c r="B60" s="213"/>
      <c r="C60" s="213"/>
      <c r="D60" s="213"/>
      <c r="E60" s="213"/>
      <c r="F60" s="213"/>
      <c r="G60" s="213"/>
      <c r="H60" s="213"/>
      <c r="I60" s="213"/>
      <c r="J60" s="213"/>
      <c r="K60" s="213"/>
      <c r="L60" s="213"/>
      <c r="M60" s="213"/>
      <c r="N60" s="2"/>
      <c r="O60" s="47" t="e">
        <f ca="1">General!$A$3</f>
        <v>#REF!</v>
      </c>
      <c r="P60" s="46"/>
    </row>
    <row r="61" spans="1:16" x14ac:dyDescent="0.25">
      <c r="A61" s="213"/>
      <c r="B61" s="213"/>
      <c r="C61" s="213"/>
      <c r="D61" s="213"/>
      <c r="E61" s="213"/>
      <c r="F61" s="213"/>
      <c r="G61" s="213"/>
      <c r="H61" s="213"/>
      <c r="I61" s="213"/>
      <c r="J61" s="213"/>
      <c r="K61" s="213"/>
      <c r="L61" s="213"/>
      <c r="M61" s="213"/>
      <c r="N61" s="2"/>
      <c r="O61" s="47" t="e">
        <f ca="1">General!$A$6</f>
        <v>#REF!</v>
      </c>
      <c r="P61" s="46"/>
    </row>
    <row r="62" spans="1:16" x14ac:dyDescent="0.25">
      <c r="A62" s="213"/>
      <c r="B62" s="213" t="s">
        <v>120</v>
      </c>
      <c r="C62" s="213"/>
      <c r="D62" s="213"/>
      <c r="E62" s="213"/>
      <c r="F62" s="213"/>
      <c r="G62" s="213"/>
      <c r="H62" s="213"/>
      <c r="I62" s="213"/>
      <c r="J62" s="213"/>
      <c r="K62" s="213"/>
      <c r="L62" s="213"/>
      <c r="M62" s="213"/>
      <c r="N62" s="2"/>
      <c r="O62" s="47" t="e">
        <f ca="1">General!$C$20</f>
        <v>#REF!</v>
      </c>
      <c r="P62" s="46"/>
    </row>
    <row r="63" spans="1:16" ht="18.75" x14ac:dyDescent="0.3">
      <c r="A63" s="354" t="e">
        <f ca="1">CONCATENATE(O3," - Electricity Generation Footprint (Scope 2)")</f>
        <v>#REF!</v>
      </c>
      <c r="B63" s="354"/>
      <c r="C63" s="354"/>
      <c r="D63" s="354"/>
      <c r="E63" s="354"/>
      <c r="F63" s="354"/>
      <c r="G63" s="354"/>
      <c r="H63" s="354"/>
      <c r="I63" s="354"/>
      <c r="J63" s="354"/>
      <c r="K63" s="354"/>
      <c r="L63" s="354"/>
      <c r="M63" s="354"/>
      <c r="N63" s="354"/>
      <c r="O63" s="354"/>
      <c r="P63" s="46"/>
    </row>
    <row r="64" spans="1:16" ht="15.75" thickBot="1" x14ac:dyDescent="0.3">
      <c r="A64" s="46"/>
      <c r="B64" s="46"/>
      <c r="C64" s="46"/>
      <c r="D64" s="46"/>
      <c r="E64" s="46"/>
      <c r="F64" s="46"/>
      <c r="G64" s="46"/>
      <c r="H64" s="46"/>
      <c r="I64" s="46"/>
      <c r="J64" s="46"/>
      <c r="K64" s="46"/>
      <c r="L64" s="46"/>
      <c r="M64" s="46"/>
      <c r="N64" s="46"/>
      <c r="O64" s="46"/>
      <c r="P64" s="46"/>
    </row>
    <row r="65" spans="1:16" ht="15.75" thickBot="1" x14ac:dyDescent="0.3">
      <c r="A65" s="341" t="s">
        <v>4</v>
      </c>
      <c r="B65" s="341" t="s">
        <v>0</v>
      </c>
      <c r="C65" s="341" t="s">
        <v>5</v>
      </c>
      <c r="D65" s="337" t="s">
        <v>6</v>
      </c>
      <c r="E65" s="338"/>
      <c r="F65" s="337" t="s">
        <v>65</v>
      </c>
      <c r="G65" s="338"/>
      <c r="H65" s="337" t="s">
        <v>8</v>
      </c>
      <c r="I65" s="338"/>
      <c r="J65" s="337" t="s">
        <v>9</v>
      </c>
      <c r="K65" s="338"/>
      <c r="L65" s="337" t="s">
        <v>10</v>
      </c>
      <c r="M65" s="338"/>
      <c r="N65" s="337" t="s">
        <v>11</v>
      </c>
      <c r="O65" s="338"/>
      <c r="P65" s="46"/>
    </row>
    <row r="66" spans="1:16" x14ac:dyDescent="0.25">
      <c r="A66" s="342"/>
      <c r="B66" s="342"/>
      <c r="C66" s="342"/>
      <c r="D66" s="339" t="s">
        <v>18</v>
      </c>
      <c r="E66" s="341" t="s">
        <v>13</v>
      </c>
      <c r="F66" s="339" t="s">
        <v>18</v>
      </c>
      <c r="G66" s="341" t="s">
        <v>119</v>
      </c>
      <c r="H66" s="339" t="s">
        <v>18</v>
      </c>
      <c r="I66" s="341" t="s">
        <v>14</v>
      </c>
      <c r="J66" s="339" t="s">
        <v>18</v>
      </c>
      <c r="K66" s="341" t="s">
        <v>14</v>
      </c>
      <c r="L66" s="339" t="s">
        <v>18</v>
      </c>
      <c r="M66" s="341" t="s">
        <v>14</v>
      </c>
      <c r="N66" s="339" t="s">
        <v>18</v>
      </c>
      <c r="O66" s="341" t="s">
        <v>14</v>
      </c>
      <c r="P66" s="46"/>
    </row>
    <row r="67" spans="1:16" ht="15.75" thickBot="1" x14ac:dyDescent="0.3">
      <c r="A67" s="353"/>
      <c r="B67" s="353"/>
      <c r="C67" s="353"/>
      <c r="D67" s="355"/>
      <c r="E67" s="353"/>
      <c r="F67" s="355"/>
      <c r="G67" s="353"/>
      <c r="H67" s="355"/>
      <c r="I67" s="353"/>
      <c r="J67" s="355"/>
      <c r="K67" s="353"/>
      <c r="L67" s="355"/>
      <c r="M67" s="353"/>
      <c r="N67" s="355"/>
      <c r="O67" s="353"/>
      <c r="P67" s="46"/>
    </row>
    <row r="68" spans="1:16" ht="15.75" thickBot="1" x14ac:dyDescent="0.3">
      <c r="A68" s="53" t="s">
        <v>100</v>
      </c>
      <c r="B68" s="52"/>
      <c r="C68" s="52"/>
      <c r="D68" s="52"/>
      <c r="E68" s="52"/>
      <c r="F68" s="52"/>
      <c r="G68" s="52"/>
      <c r="H68" s="52"/>
      <c r="I68" s="52"/>
      <c r="J68" s="52"/>
      <c r="K68" s="52"/>
      <c r="L68" s="126"/>
      <c r="M68" s="52"/>
      <c r="N68" s="52"/>
      <c r="O68" s="52"/>
      <c r="P68" s="46"/>
    </row>
    <row r="69" spans="1:16" ht="15.75" thickBot="1" x14ac:dyDescent="0.3">
      <c r="A69" s="54" t="s">
        <v>99</v>
      </c>
      <c r="B69" s="55" t="s">
        <v>16</v>
      </c>
      <c r="C69" s="56" t="str">
        <f ca="1">IFERROR('transfer 3'!W43,"")</f>
        <v/>
      </c>
      <c r="D69" s="52">
        <v>6.9290000000000003</v>
      </c>
      <c r="E69" s="235" t="str">
        <f t="shared" ref="E69" ca="1" si="21">IFERROR(D69*$C69,"")</f>
        <v/>
      </c>
      <c r="F69" s="52" t="str">
        <f ca="1">IFERROR('Grid Electricity Conversions'!F93,"")</f>
        <v/>
      </c>
      <c r="G69" s="235" t="str">
        <f t="shared" ref="G69" ca="1" si="22">IFERROR(F69*$C69,"")</f>
        <v/>
      </c>
      <c r="H69" s="52" t="str">
        <f ca="1">IFERROR('Grid Electricity Conversions'!H93,"")</f>
        <v/>
      </c>
      <c r="I69" s="235" t="str">
        <f t="shared" ref="I69" ca="1" si="23">IFERROR(H69*$C69,"")</f>
        <v/>
      </c>
      <c r="J69" s="52" t="str">
        <f ca="1">IFERROR('Grid Electricity Conversions'!J93,"")</f>
        <v/>
      </c>
      <c r="K69" s="235" t="str">
        <f t="shared" ref="K69" ca="1" si="24">IFERROR(J69*$C69,"")</f>
        <v/>
      </c>
      <c r="L69" s="52" t="str">
        <f ca="1">IFERROR('Grid Electricity Conversions'!L93,"")</f>
        <v/>
      </c>
      <c r="M69" s="235" t="str">
        <f t="shared" ref="M69" ca="1" si="25">IFERROR(L69*$C69,"")</f>
        <v/>
      </c>
      <c r="N69" s="52" t="str">
        <f ca="1">IFERROR('Grid Electricity Conversions'!N93,"")</f>
        <v/>
      </c>
      <c r="O69" s="235" t="str">
        <f t="shared" ref="O69" ca="1" si="26">IFERROR(N69*$C69,"")</f>
        <v/>
      </c>
      <c r="P69" s="46"/>
    </row>
    <row r="70" spans="1:16" ht="15.75" thickBot="1" x14ac:dyDescent="0.3">
      <c r="A70" s="54"/>
      <c r="B70" s="55"/>
      <c r="C70" s="52"/>
      <c r="D70" s="52"/>
      <c r="E70" s="52"/>
      <c r="F70" s="52"/>
      <c r="G70" s="52"/>
      <c r="H70" s="52"/>
      <c r="I70" s="52"/>
      <c r="J70" s="52"/>
      <c r="K70" s="52"/>
      <c r="L70" s="52"/>
      <c r="M70" s="52"/>
      <c r="N70" s="52"/>
      <c r="O70" s="52"/>
      <c r="P70" s="46"/>
    </row>
    <row r="71" spans="1:16" ht="15.75" thickBot="1" x14ac:dyDescent="0.3">
      <c r="A71" s="54" t="s">
        <v>101</v>
      </c>
      <c r="B71" s="55" t="s">
        <v>16</v>
      </c>
      <c r="C71" s="56" t="str">
        <f ca="1">IFERROR('transfer 3'!W44,"")</f>
        <v/>
      </c>
      <c r="D71" s="62"/>
      <c r="E71" s="61"/>
      <c r="F71" s="61"/>
      <c r="G71" s="61"/>
      <c r="H71" s="61"/>
      <c r="I71" s="61"/>
      <c r="J71" s="61"/>
      <c r="K71" s="61"/>
      <c r="L71" s="61"/>
      <c r="M71" s="61"/>
      <c r="N71" s="61"/>
      <c r="O71" s="61"/>
      <c r="P71" s="46"/>
    </row>
    <row r="72" spans="1:16" ht="15.75" thickBot="1" x14ac:dyDescent="0.3">
      <c r="A72" s="127" t="s">
        <v>102</v>
      </c>
      <c r="B72" s="128" t="s">
        <v>16</v>
      </c>
      <c r="C72" s="168" t="str">
        <f ca="1">IFERROR('transfer 3'!W45,"")</f>
        <v/>
      </c>
      <c r="D72" s="129"/>
      <c r="E72" s="130"/>
      <c r="F72" s="131"/>
      <c r="G72" s="129"/>
      <c r="H72" s="131"/>
      <c r="I72" s="129"/>
      <c r="J72" s="131"/>
      <c r="K72" s="129"/>
      <c r="L72" s="131"/>
      <c r="M72" s="129"/>
      <c r="N72" s="131"/>
      <c r="O72" s="129"/>
      <c r="P72" s="46"/>
    </row>
    <row r="73" spans="1:16" ht="30" customHeight="1" thickBot="1" x14ac:dyDescent="0.3">
      <c r="A73" s="343" t="s">
        <v>141</v>
      </c>
      <c r="B73" s="344"/>
      <c r="C73" s="344"/>
      <c r="D73" s="344"/>
      <c r="E73" s="344"/>
      <c r="F73" s="344"/>
      <c r="G73" s="344"/>
      <c r="H73" s="344"/>
      <c r="I73" s="344"/>
      <c r="J73" s="344"/>
      <c r="K73" s="344"/>
      <c r="L73" s="344"/>
      <c r="M73" s="344"/>
      <c r="N73" s="344"/>
      <c r="O73" s="345"/>
      <c r="P73" s="46"/>
    </row>
    <row r="74" spans="1:16" x14ac:dyDescent="0.25">
      <c r="A74" s="173"/>
      <c r="B74" s="174"/>
      <c r="C74" s="174"/>
      <c r="D74" s="174"/>
      <c r="E74" s="174"/>
      <c r="F74" s="174"/>
      <c r="G74" s="174"/>
      <c r="H74" s="174"/>
      <c r="I74" s="174"/>
      <c r="J74" s="174"/>
      <c r="K74" s="174"/>
      <c r="L74" s="174"/>
      <c r="M74" s="174"/>
      <c r="N74" s="174"/>
      <c r="O74" s="174"/>
      <c r="P74" s="46"/>
    </row>
    <row r="75" spans="1:16" x14ac:dyDescent="0.25">
      <c r="A75" s="173"/>
      <c r="B75" s="174"/>
      <c r="C75" s="174"/>
      <c r="D75" s="174"/>
      <c r="E75" s="174"/>
      <c r="F75" s="174"/>
      <c r="G75" s="174"/>
      <c r="H75" s="174"/>
      <c r="I75" s="174"/>
      <c r="J75" s="174"/>
      <c r="K75" s="174"/>
      <c r="L75" s="174"/>
      <c r="M75" s="174"/>
      <c r="N75" s="174"/>
      <c r="O75" s="174"/>
      <c r="P75" s="46"/>
    </row>
    <row r="76" spans="1:16" x14ac:dyDescent="0.25">
      <c r="A76" s="173"/>
      <c r="B76" s="174"/>
      <c r="C76" s="174"/>
      <c r="D76" s="174"/>
      <c r="E76" s="174"/>
      <c r="F76" s="174"/>
      <c r="G76" s="174"/>
      <c r="H76" s="174"/>
      <c r="I76" s="174"/>
      <c r="J76" s="174"/>
      <c r="K76" s="174"/>
      <c r="L76" s="174"/>
      <c r="M76" s="174"/>
      <c r="N76" s="174"/>
      <c r="O76" s="174"/>
      <c r="P76" s="46"/>
    </row>
    <row r="77" spans="1:16" x14ac:dyDescent="0.25">
      <c r="A77" s="173"/>
      <c r="B77" s="174"/>
      <c r="C77" s="174"/>
      <c r="D77" s="174"/>
      <c r="E77" s="174"/>
      <c r="F77" s="174"/>
      <c r="G77" s="174"/>
      <c r="H77" s="174"/>
      <c r="I77" s="174"/>
      <c r="J77" s="174"/>
      <c r="K77" s="174"/>
      <c r="L77" s="174"/>
      <c r="M77" s="174"/>
      <c r="N77" s="174"/>
      <c r="O77" s="174"/>
      <c r="P77" s="46"/>
    </row>
    <row r="78" spans="1:16" x14ac:dyDescent="0.25">
      <c r="A78" s="173"/>
      <c r="B78" s="174"/>
      <c r="C78" s="174"/>
      <c r="D78" s="174"/>
      <c r="E78" s="174"/>
      <c r="F78" s="174"/>
      <c r="G78" s="174"/>
      <c r="H78" s="174"/>
      <c r="I78" s="174"/>
      <c r="J78" s="174"/>
      <c r="K78" s="174"/>
      <c r="L78" s="174"/>
      <c r="M78" s="174"/>
      <c r="N78" s="174"/>
      <c r="O78" s="174"/>
      <c r="P78" s="46"/>
    </row>
    <row r="79" spans="1:16" x14ac:dyDescent="0.25">
      <c r="A79" s="173"/>
      <c r="B79" s="174"/>
      <c r="C79" s="174"/>
      <c r="D79" s="174"/>
      <c r="E79" s="174"/>
      <c r="F79" s="174"/>
      <c r="G79" s="174"/>
      <c r="H79" s="174"/>
      <c r="I79" s="174"/>
      <c r="J79" s="174"/>
      <c r="K79" s="174"/>
      <c r="L79" s="174"/>
      <c r="M79" s="174"/>
      <c r="N79" s="174"/>
      <c r="O79" s="174"/>
      <c r="P79" s="46"/>
    </row>
    <row r="80" spans="1:16" x14ac:dyDescent="0.25">
      <c r="A80" s="175"/>
      <c r="B80" s="174"/>
      <c r="C80" s="174"/>
      <c r="D80" s="176"/>
      <c r="E80" s="177"/>
      <c r="F80" s="178"/>
      <c r="G80" s="178"/>
      <c r="H80" s="178"/>
      <c r="I80" s="178"/>
      <c r="J80" s="178"/>
      <c r="K80" s="178"/>
      <c r="L80" s="178"/>
      <c r="M80" s="178"/>
      <c r="N80" s="178"/>
      <c r="O80" s="178"/>
      <c r="P80" s="46"/>
    </row>
    <row r="81" spans="1:16" x14ac:dyDescent="0.25">
      <c r="A81" s="175"/>
      <c r="B81" s="178"/>
      <c r="C81" s="178"/>
      <c r="D81" s="174"/>
      <c r="E81" s="177"/>
      <c r="F81" s="178"/>
      <c r="G81" s="178"/>
      <c r="H81" s="178"/>
      <c r="I81" s="178"/>
      <c r="J81" s="178"/>
      <c r="K81" s="178"/>
      <c r="L81" s="178"/>
      <c r="M81" s="178"/>
      <c r="N81" s="178"/>
      <c r="O81" s="178"/>
      <c r="P81" s="46"/>
    </row>
    <row r="82" spans="1:16" x14ac:dyDescent="0.25">
      <c r="A82" s="175"/>
      <c r="B82" s="178"/>
      <c r="C82" s="178"/>
      <c r="D82" s="174"/>
      <c r="E82" s="174"/>
      <c r="F82" s="178"/>
      <c r="G82" s="178"/>
      <c r="H82" s="178"/>
      <c r="I82" s="178"/>
      <c r="J82" s="178"/>
      <c r="K82" s="178"/>
      <c r="L82" s="178"/>
      <c r="M82" s="178"/>
      <c r="N82" s="178"/>
      <c r="O82" s="178"/>
      <c r="P82" s="46"/>
    </row>
    <row r="83" spans="1:16" x14ac:dyDescent="0.25">
      <c r="A83" s="175"/>
      <c r="B83" s="174"/>
      <c r="C83" s="174"/>
      <c r="D83" s="174"/>
      <c r="E83" s="178"/>
      <c r="F83" s="178"/>
      <c r="G83" s="179"/>
      <c r="H83" s="178"/>
      <c r="I83" s="179"/>
      <c r="J83" s="178"/>
      <c r="K83" s="179"/>
      <c r="L83" s="178"/>
      <c r="M83" s="179"/>
      <c r="N83" s="178"/>
      <c r="O83" s="179"/>
      <c r="P83" s="46"/>
    </row>
    <row r="84" spans="1:16" ht="15.75" x14ac:dyDescent="0.25">
      <c r="A84" s="230" t="str">
        <f>General!$A$4</f>
        <v>Spreadsheets for Environmental Footprint Analysis (SEFA) Version 3.0, November 2019</v>
      </c>
      <c r="B84" s="213"/>
      <c r="C84" s="213"/>
      <c r="D84" s="213"/>
      <c r="E84" s="213"/>
      <c r="F84" s="213"/>
      <c r="G84" s="213"/>
      <c r="H84" s="213"/>
      <c r="I84" s="213"/>
      <c r="J84" s="213"/>
      <c r="K84" s="213"/>
      <c r="L84" s="213"/>
      <c r="M84" s="213"/>
      <c r="N84" s="2"/>
      <c r="O84" s="47" t="e">
        <f ca="1">General!$A$3</f>
        <v>#REF!</v>
      </c>
      <c r="P84" s="46"/>
    </row>
    <row r="85" spans="1:16" x14ac:dyDescent="0.25">
      <c r="A85" s="213"/>
      <c r="B85" s="213"/>
      <c r="C85" s="213"/>
      <c r="D85" s="213"/>
      <c r="E85" s="213"/>
      <c r="F85" s="213"/>
      <c r="G85" s="213"/>
      <c r="H85" s="213"/>
      <c r="I85" s="213"/>
      <c r="J85" s="213"/>
      <c r="K85" s="213"/>
      <c r="L85" s="213"/>
      <c r="M85" s="213"/>
      <c r="N85" s="2"/>
      <c r="O85" s="47" t="e">
        <f ca="1">General!$A$6</f>
        <v>#REF!</v>
      </c>
      <c r="P85" s="46"/>
    </row>
    <row r="86" spans="1:16" x14ac:dyDescent="0.25">
      <c r="A86" s="213"/>
      <c r="B86" s="213"/>
      <c r="C86" s="213"/>
      <c r="D86" s="213"/>
      <c r="E86" s="213"/>
      <c r="F86" s="213"/>
      <c r="G86" s="213"/>
      <c r="H86" s="213"/>
      <c r="I86" s="213"/>
      <c r="J86" s="213"/>
      <c r="K86" s="213"/>
      <c r="L86" s="213"/>
      <c r="M86" s="213"/>
      <c r="N86" s="2"/>
      <c r="O86" s="47" t="e">
        <f ca="1">General!$C$20</f>
        <v>#REF!</v>
      </c>
      <c r="P86" s="46"/>
    </row>
    <row r="87" spans="1:16" ht="18.75" x14ac:dyDescent="0.3">
      <c r="A87" s="354" t="e">
        <f ca="1">CONCATENATE(O3," - Transportation Footprint (Scope 3a)")</f>
        <v>#REF!</v>
      </c>
      <c r="B87" s="354"/>
      <c r="C87" s="354"/>
      <c r="D87" s="354"/>
      <c r="E87" s="354"/>
      <c r="F87" s="354"/>
      <c r="G87" s="354"/>
      <c r="H87" s="354"/>
      <c r="I87" s="354"/>
      <c r="J87" s="354"/>
      <c r="K87" s="354"/>
      <c r="L87" s="354"/>
      <c r="M87" s="354"/>
      <c r="N87" s="354"/>
      <c r="O87" s="354"/>
      <c r="P87" s="46"/>
    </row>
    <row r="88" spans="1:16" ht="15.75" thickBot="1" x14ac:dyDescent="0.3">
      <c r="A88" s="46"/>
      <c r="B88" s="46"/>
      <c r="C88" s="46"/>
      <c r="D88" s="46"/>
      <c r="E88" s="46"/>
      <c r="F88" s="46"/>
      <c r="G88" s="46"/>
      <c r="H88" s="46"/>
      <c r="I88" s="46"/>
      <c r="J88" s="46"/>
      <c r="K88" s="46"/>
      <c r="L88" s="46"/>
      <c r="M88" s="46"/>
      <c r="N88" s="46"/>
      <c r="O88" s="46"/>
      <c r="P88" s="46"/>
    </row>
    <row r="89" spans="1:16" ht="15.75" thickBot="1" x14ac:dyDescent="0.3">
      <c r="A89" s="341" t="s">
        <v>19</v>
      </c>
      <c r="B89" s="341" t="s">
        <v>0</v>
      </c>
      <c r="C89" s="341" t="s">
        <v>5</v>
      </c>
      <c r="D89" s="337" t="s">
        <v>6</v>
      </c>
      <c r="E89" s="338"/>
      <c r="F89" s="337" t="s">
        <v>7</v>
      </c>
      <c r="G89" s="338"/>
      <c r="H89" s="337" t="s">
        <v>8</v>
      </c>
      <c r="I89" s="338"/>
      <c r="J89" s="337" t="s">
        <v>9</v>
      </c>
      <c r="K89" s="338"/>
      <c r="L89" s="337" t="s">
        <v>10</v>
      </c>
      <c r="M89" s="338"/>
      <c r="N89" s="337" t="s">
        <v>11</v>
      </c>
      <c r="O89" s="338"/>
      <c r="P89" s="46"/>
    </row>
    <row r="90" spans="1:16" x14ac:dyDescent="0.25">
      <c r="A90" s="342"/>
      <c r="B90" s="342"/>
      <c r="C90" s="342"/>
      <c r="D90" s="339" t="s">
        <v>2</v>
      </c>
      <c r="E90" s="341" t="s">
        <v>13</v>
      </c>
      <c r="F90" s="339" t="s">
        <v>2</v>
      </c>
      <c r="G90" s="341" t="s">
        <v>119</v>
      </c>
      <c r="H90" s="339" t="s">
        <v>2</v>
      </c>
      <c r="I90" s="341" t="s">
        <v>14</v>
      </c>
      <c r="J90" s="339" t="s">
        <v>2</v>
      </c>
      <c r="K90" s="341" t="s">
        <v>14</v>
      </c>
      <c r="L90" s="339" t="s">
        <v>2</v>
      </c>
      <c r="M90" s="341" t="s">
        <v>14</v>
      </c>
      <c r="N90" s="339" t="s">
        <v>2</v>
      </c>
      <c r="O90" s="341" t="s">
        <v>14</v>
      </c>
      <c r="P90" s="46"/>
    </row>
    <row r="91" spans="1:16" ht="15.75" thickBot="1" x14ac:dyDescent="0.3">
      <c r="A91" s="342"/>
      <c r="B91" s="342"/>
      <c r="C91" s="342"/>
      <c r="D91" s="340"/>
      <c r="E91" s="342"/>
      <c r="F91" s="340"/>
      <c r="G91" s="342"/>
      <c r="H91" s="340"/>
      <c r="I91" s="342"/>
      <c r="J91" s="340"/>
      <c r="K91" s="342"/>
      <c r="L91" s="340"/>
      <c r="M91" s="342"/>
      <c r="N91" s="340"/>
      <c r="O91" s="342"/>
      <c r="P91" s="46"/>
    </row>
    <row r="92" spans="1:16" ht="15.75" thickBot="1" x14ac:dyDescent="0.3">
      <c r="A92" s="132"/>
      <c r="B92" s="133"/>
      <c r="C92" s="134"/>
      <c r="D92" s="134"/>
      <c r="E92" s="134"/>
      <c r="F92" s="134"/>
      <c r="G92" s="134"/>
      <c r="H92" s="134"/>
      <c r="I92" s="134"/>
      <c r="J92" s="134"/>
      <c r="K92" s="134"/>
      <c r="L92" s="134"/>
      <c r="M92" s="134"/>
      <c r="N92" s="134"/>
      <c r="O92" s="134"/>
      <c r="P92" s="46"/>
    </row>
    <row r="93" spans="1:16" ht="15.75" thickBot="1" x14ac:dyDescent="0.3">
      <c r="A93" s="53" t="s">
        <v>20</v>
      </c>
      <c r="B93" s="135"/>
      <c r="C93" s="52"/>
      <c r="D93" s="135"/>
      <c r="E93" s="136"/>
      <c r="F93" s="135"/>
      <c r="G93" s="136"/>
      <c r="H93" s="135"/>
      <c r="I93" s="136"/>
      <c r="J93" s="135"/>
      <c r="K93" s="136"/>
      <c r="L93" s="135"/>
      <c r="M93" s="136"/>
      <c r="N93" s="135"/>
      <c r="O93" s="137"/>
      <c r="P93" s="46"/>
    </row>
    <row r="94" spans="1:16" ht="15.75" thickBot="1" x14ac:dyDescent="0.3">
      <c r="A94" s="54" t="s">
        <v>108</v>
      </c>
      <c r="B94" s="55" t="s">
        <v>17</v>
      </c>
      <c r="C94" s="56" t="str">
        <f ca="1">IFERROR('transfer 3'!W57+'transfer 3'!W61+'transfer 3'!W63+'transfer 3'!W65,"")</f>
        <v/>
      </c>
      <c r="D94" s="135">
        <f>'Default Conversions'!D11</f>
        <v>0.13900000000000001</v>
      </c>
      <c r="E94" s="52" t="str">
        <f t="shared" ref="E94:G105" ca="1" si="27">IFERROR(D94*$C94,"")</f>
        <v/>
      </c>
      <c r="F94" s="135">
        <f>'Default Conversions'!F11</f>
        <v>22.5</v>
      </c>
      <c r="G94" s="52" t="str">
        <f t="shared" ca="1" si="27"/>
        <v/>
      </c>
      <c r="H94" s="135">
        <f>'Default Conversions'!H11</f>
        <v>0.17</v>
      </c>
      <c r="I94" s="52" t="str">
        <f t="shared" ref="I94:I105" ca="1" si="28">IFERROR(H94*$C94,"")</f>
        <v/>
      </c>
      <c r="J94" s="135">
        <f>'Default Conversions'!J11</f>
        <v>5.4000000000000003E-3</v>
      </c>
      <c r="K94" s="52" t="str">
        <f t="shared" ref="K94:K105" ca="1" si="29">IFERROR(J94*$C94,"")</f>
        <v/>
      </c>
      <c r="L94" s="135">
        <f>'Default Conversions'!L11</f>
        <v>3.3999999999999998E-3</v>
      </c>
      <c r="M94" s="52" t="str">
        <f t="shared" ref="M94:M105" ca="1" si="30">IFERROR(L94*$C94,"")</f>
        <v/>
      </c>
      <c r="N94" s="135">
        <f>'Default Conversions'!N11</f>
        <v>5.2000000000000002E-6</v>
      </c>
      <c r="O94" s="52" t="str">
        <f t="shared" ref="O94:O105" ca="1" si="31">IFERROR(N94*$C94,"")</f>
        <v/>
      </c>
      <c r="P94" s="46"/>
    </row>
    <row r="95" spans="1:16" ht="15.75" thickBot="1" x14ac:dyDescent="0.3">
      <c r="A95" s="54" t="s">
        <v>309</v>
      </c>
      <c r="B95" s="55" t="s">
        <v>17</v>
      </c>
      <c r="C95" s="56" t="str">
        <f ca="1">IFERROR('transfer 3'!W58,"")</f>
        <v/>
      </c>
      <c r="D95" s="135">
        <f>'Default Conversions'!D15</f>
        <v>0.13900000000000001</v>
      </c>
      <c r="E95" s="52" t="str">
        <f t="shared" ca="1" si="27"/>
        <v/>
      </c>
      <c r="F95" s="135">
        <f>'Default Conversions'!F15</f>
        <v>22.57</v>
      </c>
      <c r="G95" s="52" t="str">
        <f t="shared" ca="1" si="27"/>
        <v/>
      </c>
      <c r="H95" s="135">
        <f>'Default Conversions'!H15</f>
        <v>1.4999999999999999E-2</v>
      </c>
      <c r="I95" s="52" t="str">
        <f t="shared" ca="1" si="28"/>
        <v/>
      </c>
      <c r="J95" s="135">
        <f>'Default Conversions'!J15</f>
        <v>2.0000000000000001E-4</v>
      </c>
      <c r="K95" s="52" t="str">
        <f t="shared" ca="1" si="29"/>
        <v/>
      </c>
      <c r="L95" s="135">
        <f>'Default Conversions'!L15</f>
        <v>3.0000000000000001E-3</v>
      </c>
      <c r="M95" s="52" t="str">
        <f t="shared" ca="1" si="30"/>
        <v/>
      </c>
      <c r="N95" s="135">
        <f>'Default Conversions'!N15</f>
        <v>2.5200000000000001E-3</v>
      </c>
      <c r="O95" s="52" t="str">
        <f t="shared" ca="1" si="31"/>
        <v/>
      </c>
      <c r="P95" s="46"/>
    </row>
    <row r="96" spans="1:16" ht="15.75" thickBot="1" x14ac:dyDescent="0.3">
      <c r="A96" s="54" t="s">
        <v>310</v>
      </c>
      <c r="B96" s="55" t="s">
        <v>17</v>
      </c>
      <c r="C96" s="56" t="str">
        <f ca="1">IFERROR('transfer 3'!W59,"")</f>
        <v/>
      </c>
      <c r="D96" s="135">
        <f>'Default Conversions'!D16</f>
        <v>0.13900000000000001</v>
      </c>
      <c r="E96" s="52" t="str">
        <f t="shared" ca="1" si="27"/>
        <v/>
      </c>
      <c r="F96" s="135">
        <f>'Default Conversions'!F16</f>
        <v>22.545000000000002</v>
      </c>
      <c r="G96" s="52" t="str">
        <f t="shared" ca="1" si="27"/>
        <v/>
      </c>
      <c r="H96" s="135">
        <f>'Default Conversions'!H16</f>
        <v>5.8499999999999996E-2</v>
      </c>
      <c r="I96" s="52" t="str">
        <f t="shared" ca="1" si="28"/>
        <v/>
      </c>
      <c r="J96" s="135">
        <f>'Default Conversions'!J16</f>
        <v>2.0000000000000001E-4</v>
      </c>
      <c r="K96" s="52" t="str">
        <f t="shared" ca="1" si="29"/>
        <v/>
      </c>
      <c r="L96" s="135">
        <f>'Default Conversions'!L16</f>
        <v>7.0000000000000001E-3</v>
      </c>
      <c r="M96" s="52" t="str">
        <f t="shared" ca="1" si="30"/>
        <v/>
      </c>
      <c r="N96" s="135">
        <f>'Default Conversions'!N16</f>
        <v>2.6049999999999997E-3</v>
      </c>
      <c r="O96" s="52" t="str">
        <f t="shared" ca="1" si="31"/>
        <v/>
      </c>
      <c r="P96" s="46"/>
    </row>
    <row r="97" spans="1:16" ht="15.75" thickBot="1" x14ac:dyDescent="0.3">
      <c r="A97" s="54" t="s">
        <v>311</v>
      </c>
      <c r="B97" s="55" t="s">
        <v>17</v>
      </c>
      <c r="C97" s="56" t="str">
        <f ca="1">IFERROR('transfer 3'!W60+'transfer 3'!W62+'transfer 3'!W64+'transfer 3'!W66,"")</f>
        <v/>
      </c>
      <c r="D97" s="135">
        <f>'Default Conversions'!D11</f>
        <v>0.13900000000000001</v>
      </c>
      <c r="E97" s="52" t="str">
        <f t="shared" ca="1" si="27"/>
        <v/>
      </c>
      <c r="F97" s="52" t="str">
        <f ca="1">IFERROR(IF(ISNA('Transfer 1'!F14),'Default Conversions'!F11,'Transfer 1'!F14),"")</f>
        <v/>
      </c>
      <c r="G97" s="52" t="str">
        <f t="shared" ca="1" si="27"/>
        <v/>
      </c>
      <c r="H97" s="52" t="str">
        <f ca="1">IFERROR(IF(ISNA('Transfer 1'!H14),'Default Conversions'!H11,'Transfer 1'!H14),"")</f>
        <v/>
      </c>
      <c r="I97" s="52" t="str">
        <f t="shared" ca="1" si="28"/>
        <v/>
      </c>
      <c r="J97" s="52" t="str">
        <f ca="1">IFERROR(IF(ISNA('Transfer 1'!J14),'Default Conversions'!J11,'Transfer 1'!J14),"")</f>
        <v/>
      </c>
      <c r="K97" s="52" t="str">
        <f t="shared" ca="1" si="29"/>
        <v/>
      </c>
      <c r="L97" s="52" t="str">
        <f ca="1">IFERROR(IF(ISNA('Transfer 1'!L14),'Default Conversions'!L11,'Transfer 1'!L14),"")</f>
        <v/>
      </c>
      <c r="M97" s="52" t="str">
        <f t="shared" ca="1" si="30"/>
        <v/>
      </c>
      <c r="N97" s="52" t="str">
        <f ca="1">IFERROR(IF(ISNA('Transfer 1'!N14),'Default Conversions'!N11,'Transfer 1'!N14),"")</f>
        <v/>
      </c>
      <c r="O97" s="52" t="str">
        <f t="shared" ca="1" si="31"/>
        <v/>
      </c>
      <c r="P97" s="46"/>
    </row>
    <row r="98" spans="1:16" ht="15.75" thickBot="1" x14ac:dyDescent="0.3">
      <c r="A98" s="54" t="s">
        <v>109</v>
      </c>
      <c r="B98" s="55" t="s">
        <v>17</v>
      </c>
      <c r="C98" s="56" t="str">
        <f ca="1">IFERROR('transfer 3'!W67+'transfer 3'!W71,"")</f>
        <v/>
      </c>
      <c r="D98" s="135">
        <f>'Default Conversions'!D20</f>
        <v>0.124</v>
      </c>
      <c r="E98" s="52" t="str">
        <f t="shared" ca="1" si="27"/>
        <v/>
      </c>
      <c r="F98" s="135">
        <f>'Default Conversions'!F20</f>
        <v>19.600000000000001</v>
      </c>
      <c r="G98" s="52" t="str">
        <f t="shared" ca="1" si="27"/>
        <v/>
      </c>
      <c r="H98" s="135">
        <f>'Default Conversions'!H20</f>
        <v>0.11</v>
      </c>
      <c r="I98" s="52" t="str">
        <f t="shared" ca="1" si="28"/>
        <v/>
      </c>
      <c r="J98" s="135">
        <f>'Default Conversions'!J20</f>
        <v>4.4999999999999997E-3</v>
      </c>
      <c r="K98" s="52" t="str">
        <f t="shared" ca="1" si="29"/>
        <v/>
      </c>
      <c r="L98" s="135">
        <f>'Default Conversions'!L20</f>
        <v>5.4000000000000001E-4</v>
      </c>
      <c r="M98" s="52" t="str">
        <f t="shared" ca="1" si="30"/>
        <v/>
      </c>
      <c r="N98" s="52" t="str">
        <f ca="1">IFERROR(IF(ISNA('Transfer 1'!N15),'Default Conversions'!N20,'Transfer 1'!N15),"")</f>
        <v/>
      </c>
      <c r="O98" s="52" t="str">
        <f t="shared" ca="1" si="31"/>
        <v/>
      </c>
      <c r="P98" s="46"/>
    </row>
    <row r="99" spans="1:16" ht="15.75" thickBot="1" x14ac:dyDescent="0.3">
      <c r="A99" s="54" t="s">
        <v>312</v>
      </c>
      <c r="B99" s="55" t="s">
        <v>17</v>
      </c>
      <c r="C99" s="56" t="str">
        <f ca="1">IFERROR('transfer 3'!W68,"")</f>
        <v/>
      </c>
      <c r="D99" s="135">
        <f>'Default Conversions'!D23</f>
        <v>0.124</v>
      </c>
      <c r="E99" s="52" t="str">
        <f t="shared" ca="1" si="27"/>
        <v/>
      </c>
      <c r="F99" s="135">
        <f>'Default Conversions'!F23</f>
        <v>19.77</v>
      </c>
      <c r="G99" s="52" t="str">
        <f t="shared" ca="1" si="27"/>
        <v/>
      </c>
      <c r="H99" s="135">
        <f>'Default Conversions'!H23</f>
        <v>2.7E-2</v>
      </c>
      <c r="I99" s="52" t="str">
        <f t="shared" ca="1" si="28"/>
        <v/>
      </c>
      <c r="J99" s="135">
        <f>'Default Conversions'!J23</f>
        <v>3.6000000000000002E-4</v>
      </c>
      <c r="K99" s="52" t="str">
        <f t="shared" ca="1" si="29"/>
        <v/>
      </c>
      <c r="L99" s="135">
        <f>'Default Conversions'!L23</f>
        <v>3.0000000000000001E-3</v>
      </c>
      <c r="M99" s="52" t="str">
        <f t="shared" ca="1" si="30"/>
        <v/>
      </c>
      <c r="N99" s="135">
        <f>'Default Conversions'!N23</f>
        <v>6.7000000000000002E-3</v>
      </c>
      <c r="O99" s="52" t="str">
        <f t="shared" ca="1" si="31"/>
        <v/>
      </c>
      <c r="P99" s="46"/>
    </row>
    <row r="100" spans="1:16" ht="15.75" thickBot="1" x14ac:dyDescent="0.3">
      <c r="A100" s="54" t="s">
        <v>313</v>
      </c>
      <c r="B100" s="55" t="s">
        <v>17</v>
      </c>
      <c r="C100" s="56" t="str">
        <f ca="1">IFERROR('transfer 3'!W69,"")</f>
        <v/>
      </c>
      <c r="D100" s="135">
        <f>'Default Conversions'!D24</f>
        <v>0.124</v>
      </c>
      <c r="E100" s="52" t="str">
        <f t="shared" ca="1" si="27"/>
        <v/>
      </c>
      <c r="F100" s="135">
        <f>'Default Conversions'!F24</f>
        <v>19.79</v>
      </c>
      <c r="G100" s="52" t="str">
        <f t="shared" ca="1" si="27"/>
        <v/>
      </c>
      <c r="H100" s="135">
        <f>'Default Conversions'!H24</f>
        <v>3.5000000000000003E-2</v>
      </c>
      <c r="I100" s="52" t="str">
        <f t="shared" ca="1" si="28"/>
        <v/>
      </c>
      <c r="J100" s="135">
        <f>'Default Conversions'!J24</f>
        <v>3.6000000000000002E-4</v>
      </c>
      <c r="K100" s="52" t="str">
        <f t="shared" ca="1" si="29"/>
        <v/>
      </c>
      <c r="L100" s="135">
        <f>'Default Conversions'!L24</f>
        <v>3.0000000000000001E-3</v>
      </c>
      <c r="M100" s="52" t="str">
        <f t="shared" ca="1" si="30"/>
        <v/>
      </c>
      <c r="N100" s="135">
        <f>'Default Conversions'!N24</f>
        <v>6.6100000000000004E-3</v>
      </c>
      <c r="O100" s="52" t="str">
        <f t="shared" ca="1" si="31"/>
        <v/>
      </c>
      <c r="P100" s="46"/>
    </row>
    <row r="101" spans="1:16" ht="15.75" thickBot="1" x14ac:dyDescent="0.3">
      <c r="A101" s="54" t="s">
        <v>314</v>
      </c>
      <c r="B101" s="55" t="s">
        <v>17</v>
      </c>
      <c r="C101" s="56" t="str">
        <f ca="1">IFERROR('transfer 3'!W70+'transfer 3'!W72,"")</f>
        <v/>
      </c>
      <c r="D101" s="135">
        <f>'Default Conversions'!D23</f>
        <v>0.124</v>
      </c>
      <c r="E101" s="52" t="str">
        <f t="shared" ca="1" si="27"/>
        <v/>
      </c>
      <c r="F101" s="52" t="str">
        <f ca="1">IFERROR(IF(ISNA('Transfer 1'!F15),'Default Conversions'!F20,'Transfer 1'!F15),"")</f>
        <v/>
      </c>
      <c r="G101" s="52" t="str">
        <f t="shared" ca="1" si="27"/>
        <v/>
      </c>
      <c r="H101" s="52" t="str">
        <f ca="1">IFERROR(IF(ISNA('Transfer 1'!H15),'Default Conversions'!H20,'Transfer 1'!H15),"")</f>
        <v/>
      </c>
      <c r="I101" s="52" t="str">
        <f t="shared" ca="1" si="28"/>
        <v/>
      </c>
      <c r="J101" s="52" t="str">
        <f ca="1">IFERROR(IF(ISNA('Transfer 1'!J15),'Default Conversions'!J20,'Transfer 1'!J15),"")</f>
        <v/>
      </c>
      <c r="K101" s="52" t="str">
        <f t="shared" ca="1" si="29"/>
        <v/>
      </c>
      <c r="L101" s="52" t="str">
        <f ca="1">IFERROR(IF(ISNA('Transfer 1'!L15),'Default Conversions'!L20,'Transfer 1'!L15),"")</f>
        <v/>
      </c>
      <c r="M101" s="52" t="str">
        <f t="shared" ca="1" si="30"/>
        <v/>
      </c>
      <c r="N101" s="52" t="str">
        <f ca="1">IFERROR(IF(ISNA('Transfer 1'!N15),'Default Conversions'!N20,'Transfer 1'!N15),"")</f>
        <v/>
      </c>
      <c r="O101" s="52" t="str">
        <f t="shared" ca="1" si="31"/>
        <v/>
      </c>
      <c r="P101" s="46"/>
    </row>
    <row r="102" spans="1:16" ht="15.75" thickBot="1" x14ac:dyDescent="0.3">
      <c r="A102" s="54" t="s">
        <v>110</v>
      </c>
      <c r="B102" s="55" t="s">
        <v>24</v>
      </c>
      <c r="C102" s="56" t="str">
        <f ca="1">IFERROR('transfer 3'!W73+'transfer 3'!W75,"")</f>
        <v/>
      </c>
      <c r="D102" s="135">
        <f>'Default Conversions'!D26</f>
        <v>0.10299999999999999</v>
      </c>
      <c r="E102" s="52" t="str">
        <f t="shared" ca="1" si="27"/>
        <v/>
      </c>
      <c r="F102" s="135">
        <f>'Default Conversions'!F26</f>
        <v>13.1</v>
      </c>
      <c r="G102" s="121" t="str">
        <f t="shared" ca="1" si="27"/>
        <v/>
      </c>
      <c r="H102" s="135">
        <f>'Default Conversions'!H26</f>
        <v>0.01</v>
      </c>
      <c r="I102" s="52" t="str">
        <f t="shared" ca="1" si="28"/>
        <v/>
      </c>
      <c r="J102" s="135">
        <f>'Default Conversions'!J26</f>
        <v>6.2999999999999998E-6</v>
      </c>
      <c r="K102" s="121" t="str">
        <f t="shared" ca="1" si="29"/>
        <v/>
      </c>
      <c r="L102" s="135">
        <f>'Default Conversions'!L26</f>
        <v>7.6000000000000004E-4</v>
      </c>
      <c r="M102" s="121" t="str">
        <f t="shared" ca="1" si="30"/>
        <v/>
      </c>
      <c r="N102" s="135">
        <f>'Default Conversions'!N26</f>
        <v>8.3999999999999992E-6</v>
      </c>
      <c r="O102" s="121" t="str">
        <f t="shared" ca="1" si="31"/>
        <v/>
      </c>
      <c r="P102" s="46"/>
    </row>
    <row r="103" spans="1:16" ht="15.75" thickBot="1" x14ac:dyDescent="0.3">
      <c r="A103" s="54" t="s">
        <v>315</v>
      </c>
      <c r="B103" s="55" t="s">
        <v>24</v>
      </c>
      <c r="C103" s="56" t="str">
        <f ca="1">IFERROR('transfer 3'!W74,"")</f>
        <v/>
      </c>
      <c r="D103" s="135">
        <f>'Default Conversions'!D26</f>
        <v>0.10299999999999999</v>
      </c>
      <c r="E103" s="52" t="str">
        <f t="shared" ca="1" si="27"/>
        <v/>
      </c>
      <c r="F103" s="248" t="str">
        <f ca="1">IFERROR(IF(ISNA('Transfer 1'!F16),'Default Conversions'!F26,'Transfer 1'!F16),"")</f>
        <v/>
      </c>
      <c r="G103" s="134" t="str">
        <f t="shared" ca="1" si="27"/>
        <v/>
      </c>
      <c r="H103" s="248" t="str">
        <f ca="1">IFERROR(IF(ISNA('Transfer 1'!H16),'Default Conversions'!H26,'Transfer 1'!H16),"")</f>
        <v/>
      </c>
      <c r="I103" s="52" t="str">
        <f t="shared" ca="1" si="28"/>
        <v/>
      </c>
      <c r="J103" s="248" t="str">
        <f ca="1">IFERROR(IF(ISNA('Transfer 1'!J16),'Default Conversions'!J26,'Transfer 1'!J16),"")</f>
        <v/>
      </c>
      <c r="K103" s="134" t="str">
        <f t="shared" ca="1" si="29"/>
        <v/>
      </c>
      <c r="L103" s="248" t="str">
        <f ca="1">IFERROR(IF(ISNA('Transfer 1'!L16),'Default Conversions'!L26,'Transfer 1'!L16),"")</f>
        <v/>
      </c>
      <c r="M103" s="134" t="str">
        <f t="shared" ca="1" si="30"/>
        <v/>
      </c>
      <c r="N103" s="248" t="str">
        <f ca="1">IFERROR(IF(ISNA('Transfer 1'!N16),'Default Conversions'!N26,'Transfer 1'!N16),"")</f>
        <v/>
      </c>
      <c r="O103" s="134" t="str">
        <f t="shared" ca="1" si="31"/>
        <v/>
      </c>
      <c r="P103" s="46"/>
    </row>
    <row r="104" spans="1:16" ht="15.75" thickBot="1" x14ac:dyDescent="0.3">
      <c r="A104" s="54" t="str">
        <f ca="1">IFERROR('transfer 3'!Q81,"Other conventional energy transportation #1")</f>
        <v>Other conventional energy transportation #1</v>
      </c>
      <c r="B104" s="55" t="str">
        <f ca="1">IFERROR('transfer 3'!R81,"TBD")</f>
        <v>TBD</v>
      </c>
      <c r="C104" s="56" t="str">
        <f ca="1">IFERROR('transfer 3'!W81,"")</f>
        <v/>
      </c>
      <c r="D104" s="135" t="str">
        <f ca="1">IFERROR('Transfer 1'!D56,"")</f>
        <v/>
      </c>
      <c r="E104" s="52" t="str">
        <f t="shared" ca="1" si="27"/>
        <v/>
      </c>
      <c r="F104" s="135" t="str">
        <f ca="1">IFERROR('Transfer 1'!F56,"")</f>
        <v/>
      </c>
      <c r="G104" s="52" t="str">
        <f t="shared" ca="1" si="27"/>
        <v/>
      </c>
      <c r="H104" s="135" t="str">
        <f ca="1">IFERROR('Transfer 1'!H56,"")</f>
        <v/>
      </c>
      <c r="I104" s="52" t="str">
        <f t="shared" ca="1" si="28"/>
        <v/>
      </c>
      <c r="J104" s="135" t="str">
        <f ca="1">IFERROR('Transfer 1'!J56,"")</f>
        <v/>
      </c>
      <c r="K104" s="52" t="str">
        <f t="shared" ca="1" si="29"/>
        <v/>
      </c>
      <c r="L104" s="135" t="str">
        <f ca="1">IFERROR('Transfer 1'!L56,"")</f>
        <v/>
      </c>
      <c r="M104" s="52" t="str">
        <f t="shared" ca="1" si="30"/>
        <v/>
      </c>
      <c r="N104" s="135" t="str">
        <f ca="1">IFERROR('Transfer 1'!N56,"")</f>
        <v/>
      </c>
      <c r="O104" s="52" t="str">
        <f t="shared" ca="1" si="31"/>
        <v/>
      </c>
      <c r="P104" s="46"/>
    </row>
    <row r="105" spans="1:16" ht="15.75" thickBot="1" x14ac:dyDescent="0.3">
      <c r="A105" s="54" t="str">
        <f ca="1">IFERROR('transfer 3'!Q82,"Other conventional energy transportation #1")</f>
        <v>Other conventional energy transportation #1</v>
      </c>
      <c r="B105" s="55" t="str">
        <f ca="1">IFERROR('transfer 3'!R82,"TBD")</f>
        <v>TBD</v>
      </c>
      <c r="C105" s="56" t="str">
        <f ca="1">IFERROR('transfer 3'!W82,"")</f>
        <v/>
      </c>
      <c r="D105" s="135" t="str">
        <f ca="1">IFERROR('Transfer 1'!D57,"")</f>
        <v/>
      </c>
      <c r="E105" s="52" t="str">
        <f t="shared" ca="1" si="27"/>
        <v/>
      </c>
      <c r="F105" s="135" t="str">
        <f ca="1">IFERROR('Transfer 1'!F57,"")</f>
        <v/>
      </c>
      <c r="G105" s="52" t="str">
        <f t="shared" ca="1" si="27"/>
        <v/>
      </c>
      <c r="H105" s="135" t="str">
        <f ca="1">IFERROR('Transfer 1'!H57,"")</f>
        <v/>
      </c>
      <c r="I105" s="52" t="str">
        <f t="shared" ca="1" si="28"/>
        <v/>
      </c>
      <c r="J105" s="135" t="str">
        <f ca="1">IFERROR('Transfer 1'!J57,"")</f>
        <v/>
      </c>
      <c r="K105" s="52" t="str">
        <f t="shared" ca="1" si="29"/>
        <v/>
      </c>
      <c r="L105" s="135" t="str">
        <f ca="1">IFERROR('Transfer 1'!L57,"")</f>
        <v/>
      </c>
      <c r="M105" s="52" t="str">
        <f t="shared" ca="1" si="30"/>
        <v/>
      </c>
      <c r="N105" s="135" t="str">
        <f ca="1">IFERROR('Transfer 1'!N57,"")</f>
        <v/>
      </c>
      <c r="O105" s="52" t="str">
        <f t="shared" ca="1" si="31"/>
        <v/>
      </c>
      <c r="P105" s="46"/>
    </row>
    <row r="106" spans="1:16" ht="15.75" thickBot="1" x14ac:dyDescent="0.3">
      <c r="A106" s="125" t="s">
        <v>96</v>
      </c>
      <c r="B106" s="135"/>
      <c r="C106" s="135"/>
      <c r="D106" s="135"/>
      <c r="E106" s="138">
        <f ca="1">SUM(E94:E105)</f>
        <v>0</v>
      </c>
      <c r="F106" s="135"/>
      <c r="G106" s="138">
        <f ca="1">SUM(G94:G105)</f>
        <v>0</v>
      </c>
      <c r="H106" s="135"/>
      <c r="I106" s="138">
        <f ca="1">SUM(I94:I105)</f>
        <v>0</v>
      </c>
      <c r="J106" s="135"/>
      <c r="K106" s="138">
        <f ca="1">SUM(K94:K105)</f>
        <v>0</v>
      </c>
      <c r="L106" s="135"/>
      <c r="M106" s="138">
        <f ca="1">SUM(M94:M105)</f>
        <v>0</v>
      </c>
      <c r="N106" s="139"/>
      <c r="O106" s="138">
        <f ca="1">SUM(O94:O105)</f>
        <v>0</v>
      </c>
      <c r="P106" s="46"/>
    </row>
    <row r="107" spans="1:16" ht="30" customHeight="1" thickBot="1" x14ac:dyDescent="0.3">
      <c r="A107" s="343" t="s">
        <v>141</v>
      </c>
      <c r="B107" s="344"/>
      <c r="C107" s="344"/>
      <c r="D107" s="344"/>
      <c r="E107" s="344"/>
      <c r="F107" s="344"/>
      <c r="G107" s="344"/>
      <c r="H107" s="344"/>
      <c r="I107" s="344"/>
      <c r="J107" s="344"/>
      <c r="K107" s="344"/>
      <c r="L107" s="344"/>
      <c r="M107" s="344"/>
      <c r="N107" s="344"/>
      <c r="O107" s="345"/>
      <c r="P107" s="46"/>
    </row>
    <row r="108" spans="1:16" ht="15.75" thickBot="1" x14ac:dyDescent="0.3">
      <c r="A108" s="53" t="s">
        <v>25</v>
      </c>
      <c r="B108" s="135"/>
      <c r="C108" s="52"/>
      <c r="D108" s="135"/>
      <c r="E108" s="52"/>
      <c r="F108" s="135"/>
      <c r="G108" s="52"/>
      <c r="H108" s="135"/>
      <c r="I108" s="52"/>
      <c r="J108" s="135"/>
      <c r="K108" s="52"/>
      <c r="L108" s="135"/>
      <c r="M108" s="52"/>
      <c r="N108" s="135"/>
      <c r="O108" s="52"/>
      <c r="P108" s="46"/>
    </row>
    <row r="109" spans="1:16" ht="15.75" thickBot="1" x14ac:dyDescent="0.3">
      <c r="A109" s="54" t="s">
        <v>111</v>
      </c>
      <c r="B109" s="55" t="s">
        <v>17</v>
      </c>
      <c r="C109" s="56" t="str">
        <f ca="1">IFERROR('transfer 3'!W49+'transfer 3'!W51+'transfer 3'!W53+'transfer 3'!W55,"")</f>
        <v/>
      </c>
      <c r="D109" s="135">
        <f>'Default Conversions'!D10</f>
        <v>0.127</v>
      </c>
      <c r="E109" s="52" t="str">
        <f t="shared" ref="E109:G112" ca="1" si="32">IFERROR(D109*$C109,"")</f>
        <v/>
      </c>
      <c r="F109" s="135">
        <f>'Default Conversions'!F10</f>
        <v>22.3</v>
      </c>
      <c r="G109" s="52" t="str">
        <f t="shared" ref="G109" ca="1" si="33">IFERROR(F109*$C109,"")</f>
        <v/>
      </c>
      <c r="H109" s="135">
        <f>'Default Conversions'!H10</f>
        <v>0.2</v>
      </c>
      <c r="I109" s="52" t="str">
        <f t="shared" ref="I109:I112" ca="1" si="34">IFERROR(H109*$C109,"")</f>
        <v/>
      </c>
      <c r="J109" s="135">
        <f>'Default Conversions'!J10</f>
        <v>0</v>
      </c>
      <c r="K109" s="52" t="str">
        <f t="shared" ref="K109:K112" ca="1" si="35">IFERROR(J109*$C109,"")</f>
        <v/>
      </c>
      <c r="L109" s="135">
        <f>'Default Conversions'!L10</f>
        <v>9.8999999999999999E-4</v>
      </c>
      <c r="M109" s="52" t="str">
        <f t="shared" ref="M109:M112" ca="1" si="36">IFERROR(L109*$C109,"")</f>
        <v/>
      </c>
      <c r="N109" s="135" t="str">
        <f>'Default Conversions'!N10</f>
        <v>NP</v>
      </c>
      <c r="O109" s="52" t="str">
        <f t="shared" ref="O109:O112" ca="1" si="37">IFERROR(N109*$C109,"")</f>
        <v/>
      </c>
      <c r="P109" s="46"/>
    </row>
    <row r="110" spans="1:16" ht="15.75" thickBot="1" x14ac:dyDescent="0.3">
      <c r="A110" s="54" t="s">
        <v>316</v>
      </c>
      <c r="B110" s="55" t="s">
        <v>17</v>
      </c>
      <c r="C110" s="56" t="str">
        <f ca="1">IFERROR('transfer 3'!W50+'transfer 3'!W52+'transfer 3'!W54+'transfer 3'!W56,"")</f>
        <v/>
      </c>
      <c r="D110" s="135">
        <f>'Default Conversions'!D10</f>
        <v>0.127</v>
      </c>
      <c r="E110" s="52" t="str">
        <f t="shared" ca="1" si="32"/>
        <v/>
      </c>
      <c r="F110" s="135" t="str">
        <f ca="1">IFERROR(IF(ISNA('Transfer 1'!F13),'Default Conversions'!F10,'Transfer 1'!F13),"")</f>
        <v/>
      </c>
      <c r="G110" s="52" t="str">
        <f t="shared" ca="1" si="32"/>
        <v/>
      </c>
      <c r="H110" s="135" t="str">
        <f ca="1">IFERROR(IF(ISNA('Transfer 1'!H13),'Default Conversions'!H10,'Transfer 1'!H13),"")</f>
        <v/>
      </c>
      <c r="I110" s="52" t="str">
        <f t="shared" ca="1" si="34"/>
        <v/>
      </c>
      <c r="J110" s="135" t="str">
        <f ca="1">IFERROR(IF(ISNA('Transfer 1'!J13),'Default Conversions'!J10,'Transfer 1'!J13),"")</f>
        <v/>
      </c>
      <c r="K110" s="52" t="str">
        <f t="shared" ca="1" si="35"/>
        <v/>
      </c>
      <c r="L110" s="135" t="str">
        <f ca="1">IFERROR(IF(ISNA('Transfer 1'!L13),'Default Conversions'!L10,'Transfer 1'!L13),"")</f>
        <v/>
      </c>
      <c r="M110" s="52" t="str">
        <f t="shared" ca="1" si="36"/>
        <v/>
      </c>
      <c r="N110" s="135" t="str">
        <f ca="1">IFERROR(IF(ISNA('Transfer 1'!N13),'Default Conversions'!N10,'Transfer 1'!N13),"")</f>
        <v/>
      </c>
      <c r="O110" s="52" t="str">
        <f t="shared" ca="1" si="37"/>
        <v/>
      </c>
      <c r="P110" s="46"/>
    </row>
    <row r="111" spans="1:16" ht="15.75" thickBot="1" x14ac:dyDescent="0.3">
      <c r="A111" s="54" t="str">
        <f ca="1">IFERROR('transfer 3'!Q86,"Other renewable energy transportation #1")</f>
        <v>Other renewable energy transportation #1</v>
      </c>
      <c r="B111" s="55" t="str">
        <f ca="1">IFERROR('transfer 3'!R86,"TBD")</f>
        <v>TBD</v>
      </c>
      <c r="C111" s="56" t="str">
        <f ca="1">IFERROR('transfer 3'!W86,"")</f>
        <v/>
      </c>
      <c r="D111" s="135" t="str">
        <f ca="1">IFERROR('Transfer 1'!D68,"")</f>
        <v/>
      </c>
      <c r="E111" s="52" t="str">
        <f t="shared" ca="1" si="32"/>
        <v/>
      </c>
      <c r="F111" s="135" t="str">
        <f ca="1">IFERROR('Transfer 1'!F68,"")</f>
        <v/>
      </c>
      <c r="G111" s="52" t="str">
        <f t="shared" ca="1" si="32"/>
        <v/>
      </c>
      <c r="H111" s="135" t="str">
        <f ca="1">IFERROR('Transfer 1'!H68,"")</f>
        <v/>
      </c>
      <c r="I111" s="52" t="str">
        <f t="shared" ca="1" si="34"/>
        <v/>
      </c>
      <c r="J111" s="135" t="str">
        <f ca="1">IFERROR('Transfer 1'!J68,"")</f>
        <v/>
      </c>
      <c r="K111" s="52" t="str">
        <f t="shared" ca="1" si="35"/>
        <v/>
      </c>
      <c r="L111" s="135" t="str">
        <f ca="1">IFERROR('Transfer 1'!L68,"")</f>
        <v/>
      </c>
      <c r="M111" s="52" t="str">
        <f t="shared" ca="1" si="36"/>
        <v/>
      </c>
      <c r="N111" s="135" t="str">
        <f ca="1">IFERROR('Transfer 1'!N68,"")</f>
        <v/>
      </c>
      <c r="O111" s="52" t="str">
        <f t="shared" ca="1" si="37"/>
        <v/>
      </c>
      <c r="P111" s="46"/>
    </row>
    <row r="112" spans="1:16" ht="15.75" thickBot="1" x14ac:dyDescent="0.3">
      <c r="A112" s="54" t="str">
        <f ca="1">IFERROR('transfer 3'!Q87,"Other renewable energy transportation #1")</f>
        <v>Other renewable energy transportation #1</v>
      </c>
      <c r="B112" s="55" t="str">
        <f ca="1">IFERROR('transfer 3'!R87,"TBD")</f>
        <v>TBD</v>
      </c>
      <c r="C112" s="56" t="str">
        <f ca="1">IFERROR('transfer 3'!W87,"")</f>
        <v/>
      </c>
      <c r="D112" s="135" t="str">
        <f ca="1">IFERROR('Transfer 1'!D69,"")</f>
        <v/>
      </c>
      <c r="E112" s="52" t="str">
        <f t="shared" ca="1" si="32"/>
        <v/>
      </c>
      <c r="F112" s="135" t="str">
        <f ca="1">IFERROR('Transfer 1'!F69,"")</f>
        <v/>
      </c>
      <c r="G112" s="52" t="str">
        <f t="shared" ca="1" si="32"/>
        <v/>
      </c>
      <c r="H112" s="135" t="str">
        <f ca="1">IFERROR('Transfer 1'!H69,"")</f>
        <v/>
      </c>
      <c r="I112" s="52" t="str">
        <f t="shared" ca="1" si="34"/>
        <v/>
      </c>
      <c r="J112" s="135" t="str">
        <f ca="1">IFERROR('Transfer 1'!J69,"")</f>
        <v/>
      </c>
      <c r="K112" s="52" t="str">
        <f t="shared" ca="1" si="35"/>
        <v/>
      </c>
      <c r="L112" s="135" t="str">
        <f ca="1">IFERROR('Transfer 1'!L69,"")</f>
        <v/>
      </c>
      <c r="M112" s="52" t="str">
        <f t="shared" ca="1" si="36"/>
        <v/>
      </c>
      <c r="N112" s="135" t="str">
        <f ca="1">IFERROR('Transfer 1'!N69,"")</f>
        <v/>
      </c>
      <c r="O112" s="52" t="str">
        <f t="shared" ca="1" si="37"/>
        <v/>
      </c>
      <c r="P112" s="46"/>
    </row>
    <row r="113" spans="1:16" ht="15.75" thickBot="1" x14ac:dyDescent="0.3">
      <c r="A113" s="125" t="s">
        <v>97</v>
      </c>
      <c r="B113" s="135"/>
      <c r="C113" s="135"/>
      <c r="D113" s="135"/>
      <c r="E113" s="140">
        <f ca="1">SUM(E109:E112)</f>
        <v>0</v>
      </c>
      <c r="F113" s="135"/>
      <c r="G113" s="140">
        <f ca="1">SUM(G109:G112)</f>
        <v>0</v>
      </c>
      <c r="H113" s="141"/>
      <c r="I113" s="140">
        <f ca="1">SUM(I109:I112)</f>
        <v>0</v>
      </c>
      <c r="J113" s="135"/>
      <c r="K113" s="140">
        <f ca="1">SUM(K109:K112)</f>
        <v>0</v>
      </c>
      <c r="L113" s="135"/>
      <c r="M113" s="140">
        <f ca="1">SUM(M109:M112)</f>
        <v>0</v>
      </c>
      <c r="N113" s="135"/>
      <c r="O113" s="140">
        <f ca="1">SUM(O109:O112)</f>
        <v>0</v>
      </c>
      <c r="P113" s="46"/>
    </row>
    <row r="114" spans="1:16" ht="30" customHeight="1" thickBot="1" x14ac:dyDescent="0.3">
      <c r="A114" s="343" t="s">
        <v>141</v>
      </c>
      <c r="B114" s="344"/>
      <c r="C114" s="344"/>
      <c r="D114" s="344"/>
      <c r="E114" s="344"/>
      <c r="F114" s="344"/>
      <c r="G114" s="344"/>
      <c r="H114" s="344"/>
      <c r="I114" s="344"/>
      <c r="J114" s="344"/>
      <c r="K114" s="344"/>
      <c r="L114" s="344"/>
      <c r="M114" s="344"/>
      <c r="N114" s="344"/>
      <c r="O114" s="345"/>
      <c r="P114" s="46"/>
    </row>
    <row r="115" spans="1:16" ht="15.75" thickBot="1" x14ac:dyDescent="0.3">
      <c r="A115" s="285" t="s">
        <v>118</v>
      </c>
      <c r="B115" s="135"/>
      <c r="C115" s="135"/>
      <c r="D115" s="135"/>
      <c r="E115" s="286">
        <f ca="1">SUM(E113,E106)</f>
        <v>0</v>
      </c>
      <c r="F115" s="135"/>
      <c r="G115" s="286">
        <f ca="1">SUM(G113,G106)</f>
        <v>0</v>
      </c>
      <c r="H115" s="141"/>
      <c r="I115" s="286">
        <f ca="1">SUM(I113,I106)</f>
        <v>0</v>
      </c>
      <c r="J115" s="135"/>
      <c r="K115" s="286">
        <f ca="1">SUM(K113,K106)</f>
        <v>0</v>
      </c>
      <c r="L115" s="135"/>
      <c r="M115" s="286">
        <f ca="1">SUM(M113,M106)</f>
        <v>0</v>
      </c>
      <c r="N115" s="135"/>
      <c r="O115" s="286">
        <f ca="1">SUM(O113,O106)</f>
        <v>0</v>
      </c>
      <c r="P115" s="46"/>
    </row>
    <row r="116" spans="1:16" ht="14.45" customHeight="1" x14ac:dyDescent="0.25">
      <c r="A116" s="282"/>
      <c r="B116" s="283"/>
      <c r="C116" s="283"/>
      <c r="D116" s="283"/>
      <c r="E116" s="283"/>
      <c r="F116" s="283"/>
      <c r="G116" s="283"/>
      <c r="H116" s="283"/>
      <c r="I116" s="283"/>
      <c r="J116" s="283"/>
      <c r="K116" s="283"/>
      <c r="L116" s="283"/>
      <c r="M116" s="283"/>
      <c r="N116" s="283"/>
      <c r="O116" s="284"/>
      <c r="P116" s="46"/>
    </row>
    <row r="117" spans="1:16" ht="14.45" customHeight="1" x14ac:dyDescent="0.25">
      <c r="A117" s="265"/>
      <c r="B117" s="264"/>
      <c r="C117" s="264"/>
      <c r="D117" s="264"/>
      <c r="E117" s="264"/>
      <c r="F117" s="264"/>
      <c r="G117" s="264"/>
      <c r="H117" s="264"/>
      <c r="I117" s="264"/>
      <c r="J117" s="264"/>
      <c r="K117" s="264"/>
      <c r="L117" s="264"/>
      <c r="M117" s="264"/>
      <c r="N117" s="264"/>
      <c r="O117" s="266"/>
      <c r="P117" s="46"/>
    </row>
    <row r="118" spans="1:16" ht="14.45" customHeight="1" x14ac:dyDescent="0.25">
      <c r="A118" s="265"/>
      <c r="B118" s="264"/>
      <c r="C118" s="264"/>
      <c r="D118" s="264"/>
      <c r="E118" s="264"/>
      <c r="F118" s="264"/>
      <c r="G118" s="264"/>
      <c r="H118" s="264"/>
      <c r="I118" s="264"/>
      <c r="J118" s="264"/>
      <c r="K118" s="264"/>
      <c r="L118" s="264"/>
      <c r="M118" s="264"/>
      <c r="N118" s="264"/>
      <c r="O118" s="266"/>
      <c r="P118" s="46"/>
    </row>
    <row r="119" spans="1:16" ht="14.45" customHeight="1" x14ac:dyDescent="0.25">
      <c r="A119" s="265"/>
      <c r="B119" s="264"/>
      <c r="C119" s="264"/>
      <c r="D119" s="264"/>
      <c r="E119" s="264"/>
      <c r="F119" s="264"/>
      <c r="G119" s="264"/>
      <c r="H119" s="264"/>
      <c r="I119" s="264"/>
      <c r="J119" s="264"/>
      <c r="K119" s="264"/>
      <c r="L119" s="264"/>
      <c r="M119" s="264"/>
      <c r="N119" s="264"/>
      <c r="O119" s="266"/>
      <c r="P119" s="46"/>
    </row>
    <row r="120" spans="1:16" ht="14.45" customHeight="1" x14ac:dyDescent="0.25">
      <c r="A120" s="265"/>
      <c r="B120" s="264"/>
      <c r="C120" s="264"/>
      <c r="D120" s="264"/>
      <c r="E120" s="264"/>
      <c r="F120" s="264"/>
      <c r="G120" s="264"/>
      <c r="H120" s="264"/>
      <c r="I120" s="264"/>
      <c r="J120" s="264"/>
      <c r="K120" s="264"/>
      <c r="L120" s="264"/>
      <c r="M120" s="264"/>
      <c r="N120" s="264"/>
      <c r="O120" s="266"/>
      <c r="P120" s="46"/>
    </row>
    <row r="121" spans="1:16" ht="14.45" customHeight="1" x14ac:dyDescent="0.25">
      <c r="A121" s="265"/>
      <c r="B121" s="264"/>
      <c r="C121" s="264"/>
      <c r="D121" s="264"/>
      <c r="E121" s="264"/>
      <c r="F121" s="264"/>
      <c r="G121" s="264"/>
      <c r="H121" s="264"/>
      <c r="I121" s="264"/>
      <c r="J121" s="264"/>
      <c r="K121" s="264"/>
      <c r="L121" s="264"/>
      <c r="M121" s="264"/>
      <c r="N121" s="264"/>
      <c r="O121" s="266"/>
      <c r="P121" s="46"/>
    </row>
    <row r="122" spans="1:16" ht="14.45" customHeight="1" x14ac:dyDescent="0.25">
      <c r="A122" s="265"/>
      <c r="B122" s="264"/>
      <c r="C122" s="264"/>
      <c r="D122" s="264"/>
      <c r="E122" s="264"/>
      <c r="F122" s="264"/>
      <c r="G122" s="264"/>
      <c r="H122" s="264"/>
      <c r="I122" s="264"/>
      <c r="J122" s="264"/>
      <c r="K122" s="264"/>
      <c r="L122" s="264"/>
      <c r="M122" s="264"/>
      <c r="N122" s="264"/>
      <c r="O122" s="266"/>
      <c r="P122" s="46"/>
    </row>
    <row r="123" spans="1:16" ht="14.45" customHeight="1" x14ac:dyDescent="0.25">
      <c r="A123" s="265"/>
      <c r="B123" s="264"/>
      <c r="C123" s="264"/>
      <c r="D123" s="264"/>
      <c r="E123" s="264"/>
      <c r="F123" s="264"/>
      <c r="G123" s="264"/>
      <c r="H123" s="264"/>
      <c r="I123" s="264"/>
      <c r="J123" s="264"/>
      <c r="K123" s="264"/>
      <c r="L123" s="264"/>
      <c r="M123" s="264"/>
      <c r="N123" s="264"/>
      <c r="O123" s="266"/>
      <c r="P123" s="46"/>
    </row>
    <row r="124" spans="1:16" ht="14.45" customHeight="1" x14ac:dyDescent="0.25">
      <c r="A124" s="265"/>
      <c r="B124" s="264"/>
      <c r="C124" s="264"/>
      <c r="D124" s="264"/>
      <c r="E124" s="264"/>
      <c r="F124" s="264"/>
      <c r="G124" s="264"/>
      <c r="H124" s="264"/>
      <c r="I124" s="264"/>
      <c r="J124" s="264"/>
      <c r="K124" s="264"/>
      <c r="L124" s="264"/>
      <c r="M124" s="264"/>
      <c r="N124" s="264"/>
      <c r="O124" s="266"/>
      <c r="P124" s="46"/>
    </row>
    <row r="125" spans="1:16" ht="14.45" customHeight="1" thickBot="1" x14ac:dyDescent="0.3">
      <c r="A125" s="267"/>
      <c r="B125" s="268"/>
      <c r="C125" s="268"/>
      <c r="D125" s="268"/>
      <c r="E125" s="268"/>
      <c r="F125" s="268"/>
      <c r="G125" s="268"/>
      <c r="H125" s="268" t="s">
        <v>120</v>
      </c>
      <c r="I125" s="268"/>
      <c r="J125" s="268"/>
      <c r="K125" s="268"/>
      <c r="L125" s="268"/>
      <c r="M125" s="268"/>
      <c r="N125" s="268"/>
      <c r="O125" s="269"/>
      <c r="P125" s="46"/>
    </row>
    <row r="126" spans="1:16" ht="15.75" x14ac:dyDescent="0.25">
      <c r="A126" s="230" t="str">
        <f>General!$A$4</f>
        <v>Spreadsheets for Environmental Footprint Analysis (SEFA) Version 3.0, November 2019</v>
      </c>
      <c r="B126" s="213"/>
      <c r="C126" s="213"/>
      <c r="D126" s="213"/>
      <c r="E126" s="213"/>
      <c r="F126" s="213"/>
      <c r="G126" s="213"/>
      <c r="H126" s="213"/>
      <c r="I126" s="213"/>
      <c r="J126" s="213"/>
      <c r="K126" s="213"/>
      <c r="L126" s="213"/>
      <c r="M126" s="213"/>
      <c r="N126" s="2"/>
      <c r="O126" s="47" t="e">
        <f ca="1">General!$A$3</f>
        <v>#REF!</v>
      </c>
      <c r="P126" s="46"/>
    </row>
    <row r="127" spans="1:16" x14ac:dyDescent="0.25">
      <c r="A127" s="213"/>
      <c r="B127" s="213"/>
      <c r="C127" s="213" t="s">
        <v>120</v>
      </c>
      <c r="D127" s="213"/>
      <c r="E127" s="213"/>
      <c r="F127" s="213"/>
      <c r="G127" s="213"/>
      <c r="H127" s="213"/>
      <c r="I127" s="213"/>
      <c r="J127" s="213"/>
      <c r="K127" s="213"/>
      <c r="L127" s="213"/>
      <c r="M127" s="213"/>
      <c r="N127" s="2"/>
      <c r="O127" s="47" t="e">
        <f ca="1">General!$A$6</f>
        <v>#REF!</v>
      </c>
      <c r="P127" s="46"/>
    </row>
    <row r="128" spans="1:16" x14ac:dyDescent="0.25">
      <c r="A128" s="213"/>
      <c r="B128" s="213" t="s">
        <v>120</v>
      </c>
      <c r="C128" s="213" t="s">
        <v>120</v>
      </c>
      <c r="D128" s="213"/>
      <c r="E128" s="213"/>
      <c r="F128" s="213"/>
      <c r="G128" s="213"/>
      <c r="H128" s="213"/>
      <c r="I128" s="213"/>
      <c r="J128" s="213"/>
      <c r="K128" s="213"/>
      <c r="L128" s="213"/>
      <c r="M128" s="213"/>
      <c r="N128" s="2"/>
      <c r="O128" s="47" t="e">
        <f ca="1">General!$C$20</f>
        <v>#REF!</v>
      </c>
      <c r="P128" s="46"/>
    </row>
    <row r="129" spans="1:16" ht="18.75" x14ac:dyDescent="0.3">
      <c r="A129" s="354" t="e">
        <f ca="1">CONCATENATE(O3," - Off-Site Footprint (Scope 3b)")</f>
        <v>#REF!</v>
      </c>
      <c r="B129" s="354"/>
      <c r="C129" s="354"/>
      <c r="D129" s="354"/>
      <c r="E129" s="354"/>
      <c r="F129" s="354"/>
      <c r="G129" s="354"/>
      <c r="H129" s="354"/>
      <c r="I129" s="354"/>
      <c r="J129" s="354"/>
      <c r="K129" s="354"/>
      <c r="L129" s="354"/>
      <c r="M129" s="354"/>
      <c r="N129" s="354"/>
      <c r="O129" s="354"/>
      <c r="P129" s="46"/>
    </row>
    <row r="130" spans="1:16" ht="15.75" thickBot="1" x14ac:dyDescent="0.3">
      <c r="A130" s="46"/>
      <c r="B130" s="46"/>
      <c r="C130" s="46"/>
      <c r="D130" s="46"/>
      <c r="E130" s="46"/>
      <c r="F130" s="46"/>
      <c r="G130" s="46"/>
      <c r="H130" s="46"/>
      <c r="I130" s="46"/>
      <c r="J130" s="46"/>
      <c r="K130" s="46"/>
      <c r="L130" s="46"/>
      <c r="M130" s="46"/>
      <c r="N130" s="46"/>
      <c r="O130" s="46"/>
      <c r="P130" s="46"/>
    </row>
    <row r="131" spans="1:16" ht="15.75" thickBot="1" x14ac:dyDescent="0.3">
      <c r="A131" s="349" t="s">
        <v>19</v>
      </c>
      <c r="B131" s="349" t="s">
        <v>0</v>
      </c>
      <c r="C131" s="349" t="s">
        <v>5</v>
      </c>
      <c r="D131" s="349" t="s">
        <v>6</v>
      </c>
      <c r="E131" s="349"/>
      <c r="F131" s="349" t="s">
        <v>7</v>
      </c>
      <c r="G131" s="349"/>
      <c r="H131" s="349" t="s">
        <v>8</v>
      </c>
      <c r="I131" s="349"/>
      <c r="J131" s="349" t="s">
        <v>9</v>
      </c>
      <c r="K131" s="349"/>
      <c r="L131" s="349" t="s">
        <v>10</v>
      </c>
      <c r="M131" s="349"/>
      <c r="N131" s="349" t="s">
        <v>11</v>
      </c>
      <c r="O131" s="349"/>
      <c r="P131" s="46"/>
    </row>
    <row r="132" spans="1:16" ht="15.75" thickBot="1" x14ac:dyDescent="0.3">
      <c r="A132" s="349"/>
      <c r="B132" s="349"/>
      <c r="C132" s="349"/>
      <c r="D132" s="143" t="s">
        <v>12</v>
      </c>
      <c r="E132" s="349" t="s">
        <v>13</v>
      </c>
      <c r="F132" s="143" t="s">
        <v>12</v>
      </c>
      <c r="G132" s="349" t="s">
        <v>119</v>
      </c>
      <c r="H132" s="143" t="s">
        <v>12</v>
      </c>
      <c r="I132" s="349" t="s">
        <v>14</v>
      </c>
      <c r="J132" s="143" t="s">
        <v>12</v>
      </c>
      <c r="K132" s="349" t="s">
        <v>14</v>
      </c>
      <c r="L132" s="143" t="s">
        <v>12</v>
      </c>
      <c r="M132" s="349" t="s">
        <v>14</v>
      </c>
      <c r="N132" s="143" t="s">
        <v>12</v>
      </c>
      <c r="O132" s="349" t="s">
        <v>14</v>
      </c>
      <c r="P132" s="46"/>
    </row>
    <row r="133" spans="1:16" ht="15.75" thickBot="1" x14ac:dyDescent="0.3">
      <c r="A133" s="349"/>
      <c r="B133" s="349"/>
      <c r="C133" s="349"/>
      <c r="D133" s="143" t="s">
        <v>15</v>
      </c>
      <c r="E133" s="349"/>
      <c r="F133" s="143" t="s">
        <v>15</v>
      </c>
      <c r="G133" s="349"/>
      <c r="H133" s="143" t="s">
        <v>15</v>
      </c>
      <c r="I133" s="349"/>
      <c r="J133" s="143" t="s">
        <v>15</v>
      </c>
      <c r="K133" s="349"/>
      <c r="L133" s="143" t="s">
        <v>15</v>
      </c>
      <c r="M133" s="349"/>
      <c r="N133" s="143" t="s">
        <v>15</v>
      </c>
      <c r="O133" s="349"/>
      <c r="P133" s="46"/>
    </row>
    <row r="134" spans="1:16" ht="15.75" thickBot="1" x14ac:dyDescent="0.3">
      <c r="A134" s="54"/>
      <c r="B134" s="135"/>
      <c r="C134" s="135"/>
      <c r="D134" s="135"/>
      <c r="E134" s="135"/>
      <c r="F134" s="135"/>
      <c r="G134" s="135"/>
      <c r="H134" s="135"/>
      <c r="I134" s="135"/>
      <c r="J134" s="135"/>
      <c r="K134" s="135"/>
      <c r="L134" s="135"/>
      <c r="M134" s="135"/>
      <c r="N134" s="135"/>
      <c r="O134" s="135"/>
      <c r="P134" s="46"/>
    </row>
    <row r="135" spans="1:16" ht="15.75" thickBot="1" x14ac:dyDescent="0.3">
      <c r="A135" s="53" t="s">
        <v>27</v>
      </c>
      <c r="B135" s="55"/>
      <c r="C135" s="52"/>
      <c r="D135" s="135"/>
      <c r="E135" s="52"/>
      <c r="F135" s="135"/>
      <c r="G135" s="52"/>
      <c r="H135" s="135"/>
      <c r="I135" s="52"/>
      <c r="J135" s="135"/>
      <c r="K135" s="52"/>
      <c r="L135" s="135"/>
      <c r="M135" s="52"/>
      <c r="N135" s="135"/>
      <c r="O135" s="52"/>
      <c r="P135" s="46"/>
    </row>
    <row r="136" spans="1:16" ht="15.75" thickBot="1" x14ac:dyDescent="0.3">
      <c r="A136" s="54" t="s">
        <v>247</v>
      </c>
      <c r="B136" s="55" t="s">
        <v>61</v>
      </c>
      <c r="C136" s="56" t="str">
        <f ca="1">IFERROR('transfer 3'!W91,"")</f>
        <v/>
      </c>
      <c r="D136" s="135">
        <f>'Default Conversions'!D31</f>
        <v>6.3299999999999995E-2</v>
      </c>
      <c r="E136" s="52" t="str">
        <f t="shared" ref="E136:E154" ca="1" si="38">IFERROR(D136*$C136,"")</f>
        <v/>
      </c>
      <c r="F136" s="135">
        <f>'Default Conversions'!F31</f>
        <v>9.15</v>
      </c>
      <c r="G136" s="52" t="str">
        <f t="shared" ref="G136:G154" ca="1" si="39">IFERROR(F136*$C136,"")</f>
        <v/>
      </c>
      <c r="H136" s="135">
        <f>'Default Conversions'!H31</f>
        <v>1.4800000000000001E-2</v>
      </c>
      <c r="I136" s="52" t="str">
        <f t="shared" ref="I136:I154" ca="1" si="40">IFERROR(H136*$C136,"")</f>
        <v/>
      </c>
      <c r="J136" s="135">
        <f>'Default Conversions'!J31</f>
        <v>2.8299999999999999E-2</v>
      </c>
      <c r="K136" s="52" t="str">
        <f t="shared" ref="K136:K154" ca="1" si="41">IFERROR(J136*$C136,"")</f>
        <v/>
      </c>
      <c r="L136" s="135">
        <f>'Default Conversions'!L31</f>
        <v>8.8000000000000005E-3</v>
      </c>
      <c r="M136" s="52" t="str">
        <f t="shared" ref="M136:M154" ca="1" si="42">IFERROR(L136*$C136,"")</f>
        <v/>
      </c>
      <c r="N136" s="135">
        <f>'Default Conversions'!N31</f>
        <v>1.0200000000000001E-3</v>
      </c>
      <c r="O136" s="52" t="str">
        <f t="shared" ref="O136:O154" ca="1" si="43">IFERROR(N136*$C136,"")</f>
        <v/>
      </c>
      <c r="P136" s="46"/>
    </row>
    <row r="137" spans="1:16" ht="15.75" thickBot="1" x14ac:dyDescent="0.3">
      <c r="A137" s="54" t="s">
        <v>248</v>
      </c>
      <c r="B137" s="55" t="s">
        <v>61</v>
      </c>
      <c r="C137" s="56" t="str">
        <f ca="1">IFERROR('transfer 3'!W92,"")</f>
        <v/>
      </c>
      <c r="D137" s="135">
        <f>'Default Conversions'!D32</f>
        <v>4.1200000000000001E-2</v>
      </c>
      <c r="E137" s="52" t="str">
        <f t="shared" ca="1" si="38"/>
        <v/>
      </c>
      <c r="F137" s="135">
        <f>'Default Conversions'!F32</f>
        <v>0.85</v>
      </c>
      <c r="G137" s="52" t="str">
        <f t="shared" ca="1" si="39"/>
        <v/>
      </c>
      <c r="H137" s="135">
        <f>'Default Conversions'!H32</f>
        <v>2.7100000000000002E-3</v>
      </c>
      <c r="I137" s="52" t="str">
        <f t="shared" ca="1" si="40"/>
        <v/>
      </c>
      <c r="J137" s="135">
        <f>'Default Conversions'!J32</f>
        <v>7.9799999999999992E-3</v>
      </c>
      <c r="K137" s="52" t="str">
        <f t="shared" ca="1" si="41"/>
        <v/>
      </c>
      <c r="L137" s="135">
        <f>'Default Conversions'!L32</f>
        <v>7.6599999999999997E-4</v>
      </c>
      <c r="M137" s="52" t="str">
        <f t="shared" ca="1" si="42"/>
        <v/>
      </c>
      <c r="N137" s="135">
        <f>'Default Conversions'!N32</f>
        <v>1.07E-3</v>
      </c>
      <c r="O137" s="52" t="str">
        <f t="shared" ca="1" si="43"/>
        <v/>
      </c>
      <c r="P137" s="46"/>
    </row>
    <row r="138" spans="1:16" ht="15.75" thickBot="1" x14ac:dyDescent="0.3">
      <c r="A138" s="54" t="s">
        <v>249</v>
      </c>
      <c r="B138" s="55" t="s">
        <v>61</v>
      </c>
      <c r="C138" s="56" t="str">
        <f ca="1">IFERROR('transfer 3'!W93,"")</f>
        <v/>
      </c>
      <c r="D138" s="135">
        <f>'Default Conversions'!D33</f>
        <v>0.5</v>
      </c>
      <c r="E138" s="52" t="str">
        <f t="shared" ca="1" si="38"/>
        <v/>
      </c>
      <c r="F138" s="135">
        <f>'Default Conversions'!F33</f>
        <v>8.58</v>
      </c>
      <c r="G138" s="52" t="str">
        <f t="shared" ca="1" si="39"/>
        <v/>
      </c>
      <c r="H138" s="135">
        <f>'Default Conversions'!H33</f>
        <v>2.9899999999999999E-2</v>
      </c>
      <c r="I138" s="52" t="str">
        <f t="shared" ca="1" si="40"/>
        <v/>
      </c>
      <c r="J138" s="135">
        <f>'Default Conversions'!J33</f>
        <v>9.69E-2</v>
      </c>
      <c r="K138" s="52" t="str">
        <f t="shared" ca="1" si="41"/>
        <v/>
      </c>
      <c r="L138" s="135">
        <f>'Default Conversions'!L33</f>
        <v>9.1000000000000004E-3</v>
      </c>
      <c r="M138" s="52" t="str">
        <f t="shared" ca="1" si="42"/>
        <v/>
      </c>
      <c r="N138" s="135">
        <f>'Default Conversions'!N33</f>
        <v>1.3299999999999999E-2</v>
      </c>
      <c r="O138" s="52" t="str">
        <f t="shared" ca="1" si="43"/>
        <v/>
      </c>
      <c r="P138" s="46"/>
    </row>
    <row r="139" spans="1:16" ht="15.75" thickBot="1" x14ac:dyDescent="0.3">
      <c r="A139" s="54" t="s">
        <v>250</v>
      </c>
      <c r="B139" s="55" t="s">
        <v>61</v>
      </c>
      <c r="C139" s="56" t="str">
        <f ca="1">IFERROR('transfer 3'!W94,"")</f>
        <v/>
      </c>
      <c r="D139" s="135">
        <f>'Default Conversions'!D34</f>
        <v>3.1800000000000002E-2</v>
      </c>
      <c r="E139" s="52" t="str">
        <f t="shared" ca="1" si="38"/>
        <v/>
      </c>
      <c r="F139" s="135">
        <f>'Default Conversions'!F34</f>
        <v>-1.9900000000000001E-2</v>
      </c>
      <c r="G139" s="52" t="str">
        <f t="shared" ca="1" si="39"/>
        <v/>
      </c>
      <c r="H139" s="135">
        <f>'Default Conversions'!H34</f>
        <v>4.2500000000000003E-3</v>
      </c>
      <c r="I139" s="52" t="str">
        <f t="shared" ca="1" si="40"/>
        <v/>
      </c>
      <c r="J139" s="135">
        <f>'Default Conversions'!J34</f>
        <v>3.0300000000000001E-3</v>
      </c>
      <c r="K139" s="52" t="str">
        <f t="shared" ca="1" si="41"/>
        <v/>
      </c>
      <c r="L139" s="135">
        <f>'Default Conversions'!L34</f>
        <v>4.6900000000000002E-4</v>
      </c>
      <c r="M139" s="52" t="str">
        <f t="shared" ca="1" si="42"/>
        <v/>
      </c>
      <c r="N139" s="135">
        <f>'Default Conversions'!N34</f>
        <v>8.4599999999999996E-5</v>
      </c>
      <c r="O139" s="52" t="str">
        <f t="shared" ca="1" si="43"/>
        <v/>
      </c>
      <c r="P139" s="46"/>
    </row>
    <row r="140" spans="1:16" ht="15.75" thickBot="1" x14ac:dyDescent="0.3">
      <c r="A140" s="54" t="s">
        <v>251</v>
      </c>
      <c r="B140" s="55" t="s">
        <v>61</v>
      </c>
      <c r="C140" s="56" t="str">
        <f ca="1">IFERROR('transfer 3'!W95,"")</f>
        <v/>
      </c>
      <c r="D140" s="135">
        <f>'Default Conversions'!D35</f>
        <v>3.2399999999999998E-2</v>
      </c>
      <c r="E140" s="52" t="str">
        <f t="shared" ca="1" si="38"/>
        <v/>
      </c>
      <c r="F140" s="135">
        <f>'Default Conversions'!F35</f>
        <v>5.91E-2</v>
      </c>
      <c r="G140" s="52" t="str">
        <f t="shared" ca="1" si="39"/>
        <v/>
      </c>
      <c r="H140" s="135">
        <f>'Default Conversions'!H35</f>
        <v>4.3099999999999996E-3</v>
      </c>
      <c r="I140" s="52" t="str">
        <f t="shared" ca="1" si="40"/>
        <v/>
      </c>
      <c r="J140" s="135">
        <f>'Default Conversions'!J35</f>
        <v>3.0999999999999999E-3</v>
      </c>
      <c r="K140" s="52" t="str">
        <f t="shared" ca="1" si="41"/>
        <v/>
      </c>
      <c r="L140" s="135">
        <f>'Default Conversions'!L35</f>
        <v>4.7199999999999998E-4</v>
      </c>
      <c r="M140" s="52" t="str">
        <f t="shared" ca="1" si="42"/>
        <v/>
      </c>
      <c r="N140" s="135">
        <f>'Default Conversions'!N35</f>
        <v>8.7000000000000001E-5</v>
      </c>
      <c r="O140" s="52" t="str">
        <f t="shared" ca="1" si="43"/>
        <v/>
      </c>
      <c r="P140" s="46"/>
    </row>
    <row r="141" spans="1:16" ht="15.75" thickBot="1" x14ac:dyDescent="0.3">
      <c r="A141" s="54" t="s">
        <v>252</v>
      </c>
      <c r="B141" s="55" t="s">
        <v>61</v>
      </c>
      <c r="C141" s="56" t="str">
        <f ca="1">IFERROR('transfer 3'!W96,"")</f>
        <v/>
      </c>
      <c r="D141" s="135">
        <f>'Default Conversions'!D36</f>
        <v>2.0500000000000001E-2</v>
      </c>
      <c r="E141" s="52" t="str">
        <f t="shared" ca="1" si="38"/>
        <v/>
      </c>
      <c r="F141" s="135">
        <f>'Default Conversions'!F36</f>
        <v>1.25</v>
      </c>
      <c r="G141" s="52" t="str">
        <f t="shared" ca="1" si="39"/>
        <v/>
      </c>
      <c r="H141" s="135">
        <f>'Default Conversions'!H36</f>
        <v>1.99E-3</v>
      </c>
      <c r="I141" s="52" t="str">
        <f t="shared" ca="1" si="40"/>
        <v/>
      </c>
      <c r="J141" s="135">
        <f>'Default Conversions'!J36</f>
        <v>2.14E-3</v>
      </c>
      <c r="K141" s="52" t="str">
        <f t="shared" ca="1" si="41"/>
        <v/>
      </c>
      <c r="L141" s="135">
        <f>'Default Conversions'!L36</f>
        <v>2.7700000000000001E-4</v>
      </c>
      <c r="M141" s="52" t="str">
        <f t="shared" ca="1" si="42"/>
        <v/>
      </c>
      <c r="N141" s="135">
        <f>'Default Conversions'!N36</f>
        <v>5.8900000000000002E-5</v>
      </c>
      <c r="O141" s="52" t="str">
        <f t="shared" ca="1" si="43"/>
        <v/>
      </c>
      <c r="P141" s="46"/>
    </row>
    <row r="142" spans="1:16" ht="15.75" thickBot="1" x14ac:dyDescent="0.3">
      <c r="A142" s="54" t="s">
        <v>255</v>
      </c>
      <c r="B142" s="55" t="s">
        <v>61</v>
      </c>
      <c r="C142" s="56" t="str">
        <f ca="1">IFERROR('transfer 3'!W97,"")</f>
        <v/>
      </c>
      <c r="D142" s="135">
        <f>'Default Conversions'!D37</f>
        <v>2.48E-5</v>
      </c>
      <c r="E142" s="52" t="str">
        <f t="shared" ca="1" si="38"/>
        <v/>
      </c>
      <c r="F142" s="135">
        <f>'Default Conversions'!F37</f>
        <v>2.3999999999999998E-3</v>
      </c>
      <c r="G142" s="52" t="str">
        <f t="shared" ca="1" si="39"/>
        <v/>
      </c>
      <c r="H142" s="135">
        <f>'Default Conversions'!H37</f>
        <v>1.8E-5</v>
      </c>
      <c r="I142" s="52" t="str">
        <f t="shared" ca="1" si="40"/>
        <v/>
      </c>
      <c r="J142" s="135">
        <f>'Default Conversions'!J37</f>
        <v>4.5199999999999999E-6</v>
      </c>
      <c r="K142" s="52" t="str">
        <f t="shared" ca="1" si="41"/>
        <v/>
      </c>
      <c r="L142" s="135">
        <f>'Default Conversions'!L37</f>
        <v>2.61E-6</v>
      </c>
      <c r="M142" s="52" t="str">
        <f t="shared" ca="1" si="42"/>
        <v/>
      </c>
      <c r="N142" s="135">
        <f>'Default Conversions'!N37</f>
        <v>3.0800000000000001E-7</v>
      </c>
      <c r="O142" s="52" t="str">
        <f t="shared" ca="1" si="43"/>
        <v/>
      </c>
      <c r="P142" s="46"/>
    </row>
    <row r="143" spans="1:16" ht="15.75" thickBot="1" x14ac:dyDescent="0.3">
      <c r="A143" s="54" t="s">
        <v>29</v>
      </c>
      <c r="B143" s="55" t="s">
        <v>61</v>
      </c>
      <c r="C143" s="56" t="str">
        <f ca="1">IFERROR('transfer 3'!W98,"")</f>
        <v/>
      </c>
      <c r="D143" s="135">
        <f>'Default Conversions'!D38</f>
        <v>2.8E-5</v>
      </c>
      <c r="E143" s="52" t="str">
        <f t="shared" ca="1" si="38"/>
        <v/>
      </c>
      <c r="F143" s="135">
        <f>'Default Conversions'!F38</f>
        <v>3.3500000000000001E-3</v>
      </c>
      <c r="G143" s="52" t="str">
        <f t="shared" ca="1" si="39"/>
        <v/>
      </c>
      <c r="H143" s="135">
        <f>'Default Conversions'!H38</f>
        <v>1.6500000000000001E-5</v>
      </c>
      <c r="I143" s="52" t="str">
        <f t="shared" ca="1" si="40"/>
        <v/>
      </c>
      <c r="J143" s="135">
        <f>'Default Conversions'!J38</f>
        <v>1.4999999999999999E-5</v>
      </c>
      <c r="K143" s="52" t="str">
        <f t="shared" ca="1" si="41"/>
        <v/>
      </c>
      <c r="L143" s="135">
        <f>'Default Conversions'!L38</f>
        <v>1.9999999999999999E-6</v>
      </c>
      <c r="M143" s="52" t="str">
        <f t="shared" ca="1" si="42"/>
        <v/>
      </c>
      <c r="N143" s="135">
        <f>'Default Conversions'!N38</f>
        <v>2.0499999999999999E-10</v>
      </c>
      <c r="O143" s="52" t="str">
        <f t="shared" ca="1" si="43"/>
        <v/>
      </c>
      <c r="P143" s="46"/>
    </row>
    <row r="144" spans="1:16" ht="15.75" thickBot="1" x14ac:dyDescent="0.3">
      <c r="A144" s="54" t="s">
        <v>30</v>
      </c>
      <c r="B144" s="55" t="s">
        <v>61</v>
      </c>
      <c r="C144" s="56" t="str">
        <f ca="1">IFERROR('transfer 3'!W99,"")</f>
        <v/>
      </c>
      <c r="D144" s="135">
        <f>'Default Conversions'!D39</f>
        <v>3.32E-2</v>
      </c>
      <c r="E144" s="52" t="str">
        <f t="shared" ca="1" si="38"/>
        <v/>
      </c>
      <c r="F144" s="135">
        <f>'Default Conversions'!F39</f>
        <v>1.94</v>
      </c>
      <c r="G144" s="52" t="str">
        <f t="shared" ca="1" si="39"/>
        <v/>
      </c>
      <c r="H144" s="135">
        <f>'Default Conversions'!H39</f>
        <v>3.2499999999999999E-3</v>
      </c>
      <c r="I144" s="52" t="str">
        <f t="shared" ca="1" si="40"/>
        <v/>
      </c>
      <c r="J144" s="135">
        <f>'Default Conversions'!J39</f>
        <v>4.0899999999999999E-3</v>
      </c>
      <c r="K144" s="52" t="str">
        <f t="shared" ca="1" si="41"/>
        <v/>
      </c>
      <c r="L144" s="135">
        <f>'Default Conversions'!L39</f>
        <v>4.3899999999999999E-4</v>
      </c>
      <c r="M144" s="52" t="str">
        <f t="shared" ca="1" si="42"/>
        <v/>
      </c>
      <c r="N144" s="135">
        <f>'Default Conversions'!N39</f>
        <v>6.41E-5</v>
      </c>
      <c r="O144" s="52" t="str">
        <f t="shared" ca="1" si="43"/>
        <v/>
      </c>
      <c r="P144" s="46"/>
    </row>
    <row r="145" spans="1:16" ht="15.75" thickBot="1" x14ac:dyDescent="0.3">
      <c r="A145" s="54" t="s">
        <v>31</v>
      </c>
      <c r="B145" s="55" t="s">
        <v>32</v>
      </c>
      <c r="C145" s="56" t="str">
        <f ca="1">IFERROR('transfer 3'!W100,"")</f>
        <v/>
      </c>
      <c r="D145" s="135">
        <f>'Default Conversions'!D40</f>
        <v>3.3600000000000005E-2</v>
      </c>
      <c r="E145" s="52" t="str">
        <f t="shared" ca="1" si="38"/>
        <v/>
      </c>
      <c r="F145" s="135">
        <f>'Default Conversions'!F40</f>
        <v>4.47</v>
      </c>
      <c r="G145" s="52" t="str">
        <f t="shared" ca="1" si="39"/>
        <v/>
      </c>
      <c r="H145" s="135">
        <f>'Default Conversions'!H40</f>
        <v>1.4999999999999999E-2</v>
      </c>
      <c r="I145" s="52" t="str">
        <f t="shared" ca="1" si="40"/>
        <v/>
      </c>
      <c r="J145" s="135">
        <f>'Default Conversions'!J40</f>
        <v>3.2000000000000001E-2</v>
      </c>
      <c r="K145" s="52" t="str">
        <f t="shared" ca="1" si="41"/>
        <v/>
      </c>
      <c r="L145" s="135">
        <f>'Default Conversions'!L40</f>
        <v>6.3000000000000003E-4</v>
      </c>
      <c r="M145" s="52" t="str">
        <f t="shared" ca="1" si="42"/>
        <v/>
      </c>
      <c r="N145" s="135">
        <f>'Default Conversions'!N40</f>
        <v>2.9000000000000002E-6</v>
      </c>
      <c r="O145" s="52" t="str">
        <f t="shared" ca="1" si="43"/>
        <v/>
      </c>
      <c r="P145" s="46"/>
    </row>
    <row r="146" spans="1:16" ht="15.75" thickBot="1" x14ac:dyDescent="0.3">
      <c r="A146" s="54" t="s">
        <v>33</v>
      </c>
      <c r="B146" s="55" t="s">
        <v>61</v>
      </c>
      <c r="C146" s="56" t="str">
        <f ca="1">IFERROR('transfer 3'!W101,"")</f>
        <v/>
      </c>
      <c r="D146" s="135">
        <f>'Default Conversions'!D41</f>
        <v>2.6200000000000001E-2</v>
      </c>
      <c r="E146" s="52" t="str">
        <f t="shared" ca="1" si="38"/>
        <v/>
      </c>
      <c r="F146" s="135">
        <f>'Default Conversions'!F41</f>
        <v>2.02</v>
      </c>
      <c r="G146" s="52" t="str">
        <f t="shared" ca="1" si="39"/>
        <v/>
      </c>
      <c r="H146" s="135">
        <f>'Default Conversions'!H41</f>
        <v>4.0000000000000001E-3</v>
      </c>
      <c r="I146" s="52" t="str">
        <f t="shared" ca="1" si="40"/>
        <v/>
      </c>
      <c r="J146" s="135">
        <f>'Default Conversions'!J41</f>
        <v>2.7400000000000002E-3</v>
      </c>
      <c r="K146" s="52" t="str">
        <f t="shared" ca="1" si="41"/>
        <v/>
      </c>
      <c r="L146" s="135">
        <f>'Default Conversions'!L41</f>
        <v>3.7200000000000004E-4</v>
      </c>
      <c r="M146" s="52" t="str">
        <f t="shared" ca="1" si="42"/>
        <v/>
      </c>
      <c r="N146" s="135">
        <f>'Default Conversions'!N41</f>
        <v>3.7500000000000001E-4</v>
      </c>
      <c r="O146" s="52" t="str">
        <f t="shared" ca="1" si="43"/>
        <v/>
      </c>
      <c r="P146" s="46"/>
    </row>
    <row r="147" spans="1:16" ht="15.75" thickBot="1" x14ac:dyDescent="0.3">
      <c r="A147" s="54" t="s">
        <v>332</v>
      </c>
      <c r="B147" s="55" t="s">
        <v>61</v>
      </c>
      <c r="C147" s="56" t="str">
        <f ca="1">IFERROR('transfer 3'!W102,"")</f>
        <v/>
      </c>
      <c r="D147" s="135">
        <f>'Default Conversions'!D42</f>
        <v>1.3899999999999999E-2</v>
      </c>
      <c r="E147" s="52" t="str">
        <f t="shared" ca="1" si="38"/>
        <v/>
      </c>
      <c r="F147" s="135">
        <f>'Default Conversions'!F42</f>
        <v>1.34</v>
      </c>
      <c r="G147" s="52" t="str">
        <f t="shared" ca="1" si="39"/>
        <v/>
      </c>
      <c r="H147" s="135">
        <f>'Default Conversions'!H42</f>
        <v>6.5399999999999998E-3</v>
      </c>
      <c r="I147" s="52" t="str">
        <f t="shared" ca="1" si="40"/>
        <v/>
      </c>
      <c r="J147" s="135">
        <f>'Default Conversions'!J42</f>
        <v>1.0400000000000001E-2</v>
      </c>
      <c r="K147" s="52" t="str">
        <f t="shared" ca="1" si="41"/>
        <v/>
      </c>
      <c r="L147" s="135">
        <f>'Default Conversions'!L42</f>
        <v>3.7799999999999999E-3</v>
      </c>
      <c r="M147" s="52" t="str">
        <f t="shared" ca="1" si="42"/>
        <v/>
      </c>
      <c r="N147" s="135">
        <f>'Default Conversions'!N42</f>
        <v>9.6999999999999994E-4</v>
      </c>
      <c r="O147" s="52" t="str">
        <f t="shared" ca="1" si="43"/>
        <v/>
      </c>
      <c r="P147" s="46"/>
    </row>
    <row r="148" spans="1:16" ht="15.75" thickBot="1" x14ac:dyDescent="0.3">
      <c r="A148" s="54" t="s">
        <v>262</v>
      </c>
      <c r="B148" s="55" t="s">
        <v>264</v>
      </c>
      <c r="C148" s="56" t="str">
        <f ca="1">IFERROR('transfer 3'!W103,"")</f>
        <v/>
      </c>
      <c r="D148" s="135">
        <f>'Default Conversions'!D43</f>
        <v>0.217</v>
      </c>
      <c r="E148" s="52" t="str">
        <f t="shared" ca="1" si="38"/>
        <v/>
      </c>
      <c r="F148" s="135">
        <f>'Default Conversions'!F43</f>
        <v>19.5</v>
      </c>
      <c r="G148" s="52" t="str">
        <f t="shared" ca="1" si="39"/>
        <v/>
      </c>
      <c r="H148" s="135">
        <f>'Default Conversions'!H43</f>
        <v>9.7500000000000003E-2</v>
      </c>
      <c r="I148" s="52" t="str">
        <f t="shared" ca="1" si="40"/>
        <v/>
      </c>
      <c r="J148" s="135">
        <f>'Default Conversions'!J43</f>
        <v>0.154</v>
      </c>
      <c r="K148" s="52" t="str">
        <f t="shared" ca="1" si="41"/>
        <v/>
      </c>
      <c r="L148" s="135">
        <f>'Default Conversions'!L43</f>
        <v>5.7000000000000002E-2</v>
      </c>
      <c r="M148" s="52" t="str">
        <f t="shared" ca="1" si="42"/>
        <v/>
      </c>
      <c r="N148" s="135">
        <f>'Default Conversions'!N43</f>
        <v>1.41E-2</v>
      </c>
      <c r="O148" s="52" t="str">
        <f t="shared" ca="1" si="43"/>
        <v/>
      </c>
      <c r="P148" s="46"/>
    </row>
    <row r="149" spans="1:16" ht="15.75" thickBot="1" x14ac:dyDescent="0.3">
      <c r="A149" s="54" t="s">
        <v>263</v>
      </c>
      <c r="B149" s="55" t="s">
        <v>61</v>
      </c>
      <c r="C149" s="56" t="str">
        <f ca="1">IFERROR('transfer 3'!W104,"")</f>
        <v/>
      </c>
      <c r="D149" s="135">
        <f>'Default Conversions'!D44</f>
        <v>2.48E-5</v>
      </c>
      <c r="E149" s="52" t="str">
        <f t="shared" ca="1" si="38"/>
        <v/>
      </c>
      <c r="F149" s="135">
        <f>'Default Conversions'!F44</f>
        <v>2.3999999999999998E-3</v>
      </c>
      <c r="G149" s="52" t="str">
        <f t="shared" ca="1" si="39"/>
        <v/>
      </c>
      <c r="H149" s="135">
        <f>'Default Conversions'!H44</f>
        <v>1.8E-5</v>
      </c>
      <c r="I149" s="52" t="str">
        <f t="shared" ca="1" si="40"/>
        <v/>
      </c>
      <c r="J149" s="135">
        <f>'Default Conversions'!J44</f>
        <v>4.5199999999999999E-6</v>
      </c>
      <c r="K149" s="52" t="str">
        <f t="shared" ca="1" si="41"/>
        <v/>
      </c>
      <c r="L149" s="135">
        <f>'Default Conversions'!L44</f>
        <v>2.61E-6</v>
      </c>
      <c r="M149" s="52" t="str">
        <f t="shared" ca="1" si="42"/>
        <v/>
      </c>
      <c r="N149" s="135">
        <f>'Default Conversions'!N44</f>
        <v>3.0800000000000001E-7</v>
      </c>
      <c r="O149" s="52" t="str">
        <f t="shared" ca="1" si="43"/>
        <v/>
      </c>
      <c r="P149" s="46"/>
    </row>
    <row r="150" spans="1:16" ht="15.75" thickBot="1" x14ac:dyDescent="0.3">
      <c r="A150" s="54" t="s">
        <v>266</v>
      </c>
      <c r="B150" s="55" t="s">
        <v>61</v>
      </c>
      <c r="C150" s="56" t="str">
        <f ca="1">IFERROR('transfer 3'!W105,"")</f>
        <v/>
      </c>
      <c r="D150" s="135">
        <f>'Default Conversions'!D45</f>
        <v>2.48E-5</v>
      </c>
      <c r="E150" s="52" t="str">
        <f t="shared" ca="1" si="38"/>
        <v/>
      </c>
      <c r="F150" s="135">
        <f>'Default Conversions'!F45</f>
        <v>2.3999999999999998E-3</v>
      </c>
      <c r="G150" s="52" t="str">
        <f t="shared" ca="1" si="39"/>
        <v/>
      </c>
      <c r="H150" s="135">
        <f>'Default Conversions'!H45</f>
        <v>1.8E-5</v>
      </c>
      <c r="I150" s="52" t="str">
        <f t="shared" ca="1" si="40"/>
        <v/>
      </c>
      <c r="J150" s="135">
        <f>'Default Conversions'!J45</f>
        <v>4.5199999999999999E-6</v>
      </c>
      <c r="K150" s="52" t="str">
        <f t="shared" ca="1" si="41"/>
        <v/>
      </c>
      <c r="L150" s="135">
        <f>'Default Conversions'!L45</f>
        <v>2.61E-6</v>
      </c>
      <c r="M150" s="52" t="str">
        <f t="shared" ca="1" si="42"/>
        <v/>
      </c>
      <c r="N150" s="135">
        <f>'Default Conversions'!N45</f>
        <v>3.0800000000000001E-7</v>
      </c>
      <c r="O150" s="52" t="str">
        <f t="shared" ca="1" si="43"/>
        <v/>
      </c>
      <c r="P150" s="46"/>
    </row>
    <row r="151" spans="1:16" ht="15.75" thickBot="1" x14ac:dyDescent="0.3">
      <c r="A151" s="54" t="s">
        <v>34</v>
      </c>
      <c r="B151" s="55" t="s">
        <v>61</v>
      </c>
      <c r="C151" s="56" t="str">
        <f ca="1">IFERROR('transfer 3'!W106,"")</f>
        <v/>
      </c>
      <c r="D151" s="135">
        <f>'Default Conversions'!D46</f>
        <v>1.1599999999999999E-2</v>
      </c>
      <c r="E151" s="52" t="str">
        <f t="shared" ca="1" si="38"/>
        <v/>
      </c>
      <c r="F151" s="135">
        <f>'Default Conversions'!F46</f>
        <v>3.4</v>
      </c>
      <c r="G151" s="52" t="str">
        <f t="shared" ca="1" si="39"/>
        <v/>
      </c>
      <c r="H151" s="135">
        <f>'Default Conversions'!H46</f>
        <v>7.4999999999999997E-3</v>
      </c>
      <c r="I151" s="52" t="str">
        <f t="shared" ca="1" si="40"/>
        <v/>
      </c>
      <c r="J151" s="135">
        <f>'Default Conversions'!J46</f>
        <v>1.2E-2</v>
      </c>
      <c r="K151" s="52" t="str">
        <f t="shared" ca="1" si="41"/>
        <v/>
      </c>
      <c r="L151" s="135">
        <f>'Default Conversions'!L46</f>
        <v>4.4000000000000003E-3</v>
      </c>
      <c r="M151" s="52" t="str">
        <f t="shared" ca="1" si="42"/>
        <v/>
      </c>
      <c r="N151" s="135">
        <f>'Default Conversions'!N46</f>
        <v>1.44E-4</v>
      </c>
      <c r="O151" s="52" t="str">
        <f t="shared" ca="1" si="43"/>
        <v/>
      </c>
      <c r="P151" s="46"/>
    </row>
    <row r="152" spans="1:16" ht="15.75" thickBot="1" x14ac:dyDescent="0.3">
      <c r="A152" s="54" t="s">
        <v>35</v>
      </c>
      <c r="B152" s="55" t="s">
        <v>61</v>
      </c>
      <c r="C152" s="56" t="str">
        <f ca="1">IFERROR('transfer 3'!W107,"")</f>
        <v/>
      </c>
      <c r="D152" s="135">
        <f>'Default Conversions'!D47</f>
        <v>4.4000000000000003E-3</v>
      </c>
      <c r="E152" s="52" t="str">
        <f t="shared" ca="1" si="38"/>
        <v/>
      </c>
      <c r="F152" s="135">
        <f>'Default Conversions'!F47</f>
        <v>1.1000000000000001</v>
      </c>
      <c r="G152" s="52" t="str">
        <f t="shared" ca="1" si="39"/>
        <v/>
      </c>
      <c r="H152" s="135">
        <f>'Default Conversions'!H47</f>
        <v>1.4E-3</v>
      </c>
      <c r="I152" s="52" t="str">
        <f t="shared" ca="1" si="40"/>
        <v/>
      </c>
      <c r="J152" s="135">
        <f>'Default Conversions'!J47</f>
        <v>1.6999999999999999E-3</v>
      </c>
      <c r="K152" s="52" t="str">
        <f t="shared" ca="1" si="41"/>
        <v/>
      </c>
      <c r="L152" s="135">
        <f>'Default Conversions'!L47</f>
        <v>5.5999999999999995E-4</v>
      </c>
      <c r="M152" s="52" t="str">
        <f t="shared" ca="1" si="42"/>
        <v/>
      </c>
      <c r="N152" s="135">
        <f>'Default Conversions'!N47</f>
        <v>6.7000000000000002E-5</v>
      </c>
      <c r="O152" s="52" t="str">
        <f t="shared" ca="1" si="43"/>
        <v/>
      </c>
      <c r="P152" s="46"/>
    </row>
    <row r="153" spans="1:16" ht="15.75" thickBot="1" x14ac:dyDescent="0.3">
      <c r="A153" s="54" t="s">
        <v>36</v>
      </c>
      <c r="B153" s="55" t="s">
        <v>61</v>
      </c>
      <c r="C153" s="56" t="str">
        <f ca="1">IFERROR('transfer 3'!W108,"")</f>
        <v/>
      </c>
      <c r="D153" s="135">
        <f>'Default Conversions'!D48</f>
        <v>1.8850000000000002E-2</v>
      </c>
      <c r="E153" s="52" t="str">
        <f t="shared" ca="1" si="38"/>
        <v/>
      </c>
      <c r="F153" s="135">
        <f>'Default Conversions'!F48</f>
        <v>2.1149999999999998</v>
      </c>
      <c r="G153" s="52" t="str">
        <f t="shared" ca="1" si="39"/>
        <v/>
      </c>
      <c r="H153" s="135">
        <f>'Default Conversions'!H48</f>
        <v>4.0374999999999994E-3</v>
      </c>
      <c r="I153" s="52" t="str">
        <f t="shared" ca="1" si="40"/>
        <v/>
      </c>
      <c r="J153" s="135">
        <f>'Default Conversions'!J48</f>
        <v>5.1324999999999999E-3</v>
      </c>
      <c r="K153" s="52" t="str">
        <f t="shared" ca="1" si="41"/>
        <v/>
      </c>
      <c r="L153" s="135">
        <f>'Default Conversions'!L48</f>
        <v>1.44275E-3</v>
      </c>
      <c r="M153" s="52" t="str">
        <f t="shared" ca="1" si="42"/>
        <v/>
      </c>
      <c r="N153" s="135">
        <f>'Default Conversions'!N48</f>
        <v>1.6252500000000001E-4</v>
      </c>
      <c r="O153" s="52" t="str">
        <f t="shared" ca="1" si="43"/>
        <v/>
      </c>
      <c r="P153" s="46"/>
    </row>
    <row r="154" spans="1:16" ht="15.75" thickBot="1" x14ac:dyDescent="0.3">
      <c r="A154" s="54" t="s">
        <v>37</v>
      </c>
      <c r="B154" s="55" t="s">
        <v>61</v>
      </c>
      <c r="C154" s="56" t="str">
        <f ca="1">IFERROR('transfer 3'!W109,"")</f>
        <v/>
      </c>
      <c r="D154" s="135">
        <f>'Default Conversions'!D49</f>
        <v>2.8E-5</v>
      </c>
      <c r="E154" s="52" t="str">
        <f t="shared" ca="1" si="38"/>
        <v/>
      </c>
      <c r="F154" s="135">
        <f>'Default Conversions'!F49</f>
        <v>3.3500000000000001E-3</v>
      </c>
      <c r="G154" s="52" t="str">
        <f t="shared" ca="1" si="39"/>
        <v/>
      </c>
      <c r="H154" s="135">
        <f>'Default Conversions'!H49</f>
        <v>1.6500000000000001E-5</v>
      </c>
      <c r="I154" s="52" t="str">
        <f t="shared" ca="1" si="40"/>
        <v/>
      </c>
      <c r="J154" s="135">
        <f>'Default Conversions'!J49</f>
        <v>1.4999999999999999E-5</v>
      </c>
      <c r="K154" s="52" t="str">
        <f t="shared" ca="1" si="41"/>
        <v/>
      </c>
      <c r="L154" s="135">
        <f>'Default Conversions'!L49</f>
        <v>1.9999999999999999E-6</v>
      </c>
      <c r="M154" s="52" t="str">
        <f t="shared" ca="1" si="42"/>
        <v/>
      </c>
      <c r="N154" s="135">
        <f>'Default Conversions'!N49</f>
        <v>2.0499999999999999E-10</v>
      </c>
      <c r="O154" s="52" t="str">
        <f t="shared" ca="1" si="43"/>
        <v/>
      </c>
      <c r="P154" s="46"/>
    </row>
    <row r="155" spans="1:16" ht="16.5" thickBot="1" x14ac:dyDescent="0.3">
      <c r="A155" s="346" t="s">
        <v>141</v>
      </c>
      <c r="B155" s="347"/>
      <c r="C155" s="347"/>
      <c r="D155" s="347"/>
      <c r="E155" s="347"/>
      <c r="F155" s="347"/>
      <c r="G155" s="347"/>
      <c r="H155" s="347"/>
      <c r="I155" s="347"/>
      <c r="J155" s="347"/>
      <c r="K155" s="347"/>
      <c r="L155" s="347"/>
      <c r="M155" s="347"/>
      <c r="N155" s="347"/>
      <c r="O155" s="348"/>
      <c r="P155" s="46"/>
    </row>
    <row r="156" spans="1:16" x14ac:dyDescent="0.25">
      <c r="A156" s="287"/>
      <c r="B156" s="288"/>
      <c r="C156" s="289"/>
      <c r="D156" s="288"/>
      <c r="E156" s="288"/>
      <c r="F156" s="288"/>
      <c r="G156" s="288"/>
      <c r="H156" s="288"/>
      <c r="I156" s="288"/>
      <c r="J156" s="288"/>
      <c r="K156" s="288"/>
      <c r="L156" s="288"/>
      <c r="M156" s="288"/>
      <c r="N156" s="288"/>
      <c r="O156" s="290"/>
      <c r="P156" s="46"/>
    </row>
    <row r="157" spans="1:16" x14ac:dyDescent="0.25">
      <c r="A157" s="291"/>
      <c r="B157" s="181"/>
      <c r="C157" s="292"/>
      <c r="D157" s="181"/>
      <c r="E157" s="181"/>
      <c r="F157" s="181"/>
      <c r="G157" s="181"/>
      <c r="H157" s="181"/>
      <c r="I157" s="181"/>
      <c r="J157" s="181"/>
      <c r="K157" s="181"/>
      <c r="L157" s="181"/>
      <c r="M157" s="181"/>
      <c r="N157" s="181"/>
      <c r="O157" s="293"/>
      <c r="P157" s="46"/>
    </row>
    <row r="158" spans="1:16" x14ac:dyDescent="0.25">
      <c r="A158" s="291"/>
      <c r="B158" s="181"/>
      <c r="C158" s="292"/>
      <c r="D158" s="181"/>
      <c r="E158" s="181"/>
      <c r="F158" s="181"/>
      <c r="G158" s="181"/>
      <c r="H158" s="181"/>
      <c r="I158" s="181"/>
      <c r="J158" s="181"/>
      <c r="K158" s="181"/>
      <c r="L158" s="181"/>
      <c r="M158" s="181"/>
      <c r="N158" s="181"/>
      <c r="O158" s="293"/>
      <c r="P158" s="46"/>
    </row>
    <row r="159" spans="1:16" x14ac:dyDescent="0.25">
      <c r="A159" s="291"/>
      <c r="B159" s="181"/>
      <c r="C159" s="292"/>
      <c r="D159" s="181"/>
      <c r="E159" s="181"/>
      <c r="F159" s="181"/>
      <c r="G159" s="181"/>
      <c r="H159" s="181"/>
      <c r="I159" s="181"/>
      <c r="J159" s="181"/>
      <c r="K159" s="181"/>
      <c r="L159" s="181"/>
      <c r="M159" s="181"/>
      <c r="N159" s="181"/>
      <c r="O159" s="293"/>
      <c r="P159" s="46"/>
    </row>
    <row r="160" spans="1:16" x14ac:dyDescent="0.25">
      <c r="A160" s="291"/>
      <c r="B160" s="181"/>
      <c r="C160" s="292"/>
      <c r="D160" s="181"/>
      <c r="E160" s="181"/>
      <c r="F160" s="181"/>
      <c r="G160" s="181"/>
      <c r="H160" s="181"/>
      <c r="I160" s="181"/>
      <c r="J160" s="181"/>
      <c r="K160" s="181"/>
      <c r="L160" s="181"/>
      <c r="M160" s="181"/>
      <c r="N160" s="181"/>
      <c r="O160" s="293"/>
      <c r="P160" s="46"/>
    </row>
    <row r="161" spans="1:16" x14ac:dyDescent="0.25">
      <c r="A161" s="291"/>
      <c r="B161" s="181"/>
      <c r="C161" s="292"/>
      <c r="D161" s="181"/>
      <c r="E161" s="181"/>
      <c r="F161" s="181"/>
      <c r="G161" s="181"/>
      <c r="H161" s="181"/>
      <c r="I161" s="181"/>
      <c r="J161" s="181"/>
      <c r="K161" s="181"/>
      <c r="L161" s="181"/>
      <c r="M161" s="181"/>
      <c r="N161" s="181"/>
      <c r="O161" s="293"/>
      <c r="P161" s="46"/>
    </row>
    <row r="162" spans="1:16" x14ac:dyDescent="0.25">
      <c r="A162" s="291"/>
      <c r="B162" s="181"/>
      <c r="C162" s="292"/>
      <c r="D162" s="181"/>
      <c r="E162" s="181"/>
      <c r="F162" s="181"/>
      <c r="G162" s="181"/>
      <c r="H162" s="181"/>
      <c r="I162" s="181"/>
      <c r="J162" s="181"/>
      <c r="K162" s="181"/>
      <c r="L162" s="181"/>
      <c r="M162" s="181"/>
      <c r="N162" s="181"/>
      <c r="O162" s="293"/>
      <c r="P162" s="46"/>
    </row>
    <row r="163" spans="1:16" x14ac:dyDescent="0.25">
      <c r="A163" s="291"/>
      <c r="B163" s="181"/>
      <c r="C163" s="292"/>
      <c r="D163" s="181"/>
      <c r="E163" s="181"/>
      <c r="F163" s="181"/>
      <c r="G163" s="181"/>
      <c r="H163" s="181"/>
      <c r="I163" s="181"/>
      <c r="J163" s="181"/>
      <c r="K163" s="181"/>
      <c r="L163" s="181"/>
      <c r="M163" s="181"/>
      <c r="N163" s="181"/>
      <c r="O163" s="293"/>
      <c r="P163" s="46"/>
    </row>
    <row r="164" spans="1:16" x14ac:dyDescent="0.25">
      <c r="A164" s="291"/>
      <c r="B164" s="181"/>
      <c r="C164" s="292"/>
      <c r="D164" s="181"/>
      <c r="E164" s="181"/>
      <c r="F164" s="181"/>
      <c r="G164" s="181"/>
      <c r="H164" s="181"/>
      <c r="I164" s="181"/>
      <c r="J164" s="181"/>
      <c r="K164" s="181"/>
      <c r="L164" s="181"/>
      <c r="M164" s="181"/>
      <c r="N164" s="181"/>
      <c r="O164" s="293"/>
      <c r="P164" s="46"/>
    </row>
    <row r="165" spans="1:16" ht="15.75" thickBot="1" x14ac:dyDescent="0.3">
      <c r="A165" s="294"/>
      <c r="B165" s="295"/>
      <c r="C165" s="296"/>
      <c r="D165" s="295"/>
      <c r="E165" s="295"/>
      <c r="F165" s="295"/>
      <c r="G165" s="295"/>
      <c r="H165" s="295"/>
      <c r="I165" s="295"/>
      <c r="J165" s="295"/>
      <c r="K165" s="295"/>
      <c r="L165" s="295"/>
      <c r="M165" s="295"/>
      <c r="N165" s="295"/>
      <c r="O165" s="297"/>
      <c r="P165" s="46"/>
    </row>
    <row r="166" spans="1:16" ht="15.75" x14ac:dyDescent="0.25">
      <c r="A166" s="230" t="str">
        <f>General!$A$4</f>
        <v>Spreadsheets for Environmental Footprint Analysis (SEFA) Version 3.0, November 2019</v>
      </c>
      <c r="B166" s="213"/>
      <c r="C166" s="213"/>
      <c r="D166" s="213"/>
      <c r="E166" s="213"/>
      <c r="F166" s="213"/>
      <c r="G166" s="213"/>
      <c r="H166" s="213"/>
      <c r="I166" s="213"/>
      <c r="J166" s="213"/>
      <c r="K166" s="213"/>
      <c r="L166" s="213"/>
      <c r="M166" s="213"/>
      <c r="N166" s="2"/>
      <c r="O166" s="47" t="e">
        <f ca="1">General!$A$3</f>
        <v>#REF!</v>
      </c>
      <c r="P166" s="46"/>
    </row>
    <row r="167" spans="1:16" x14ac:dyDescent="0.25">
      <c r="A167" s="213"/>
      <c r="B167" s="213"/>
      <c r="C167" s="213"/>
      <c r="D167" s="213"/>
      <c r="E167" s="213"/>
      <c r="F167" s="213"/>
      <c r="G167" s="213"/>
      <c r="H167" s="213"/>
      <c r="I167" s="213"/>
      <c r="J167" s="213"/>
      <c r="K167" s="213"/>
      <c r="L167" s="213"/>
      <c r="M167" s="213"/>
      <c r="N167" s="2"/>
      <c r="O167" s="47" t="e">
        <f ca="1">General!$A$6</f>
        <v>#REF!</v>
      </c>
      <c r="P167" s="46"/>
    </row>
    <row r="168" spans="1:16" x14ac:dyDescent="0.25">
      <c r="A168" s="213"/>
      <c r="B168" s="213"/>
      <c r="C168" s="213"/>
      <c r="D168" s="213"/>
      <c r="E168" s="213"/>
      <c r="F168" s="213"/>
      <c r="G168" s="213"/>
      <c r="H168" s="213"/>
      <c r="I168" s="213"/>
      <c r="J168" s="213"/>
      <c r="K168" s="213"/>
      <c r="L168" s="213"/>
      <c r="M168" s="213"/>
      <c r="N168" s="2"/>
      <c r="O168" s="47" t="e">
        <f ca="1">General!$C$20</f>
        <v>#REF!</v>
      </c>
      <c r="P168" s="46"/>
    </row>
    <row r="169" spans="1:16" ht="18.75" x14ac:dyDescent="0.3">
      <c r="A169" s="354" t="e">
        <f ca="1">CONCATENATE(O3," - Off-Site Footprint (Scope 3b)")</f>
        <v>#REF!</v>
      </c>
      <c r="B169" s="354"/>
      <c r="C169" s="354"/>
      <c r="D169" s="354"/>
      <c r="E169" s="354"/>
      <c r="F169" s="354"/>
      <c r="G169" s="354"/>
      <c r="H169" s="354"/>
      <c r="I169" s="354"/>
      <c r="J169" s="354"/>
      <c r="K169" s="354"/>
      <c r="L169" s="354"/>
      <c r="M169" s="354"/>
      <c r="N169" s="354"/>
      <c r="O169" s="354"/>
      <c r="P169" s="46"/>
    </row>
    <row r="170" spans="1:16" ht="15.75" thickBot="1" x14ac:dyDescent="0.3">
      <c r="A170" s="46"/>
      <c r="B170" s="46"/>
      <c r="C170" s="46"/>
      <c r="D170" s="46"/>
      <c r="E170" s="46"/>
      <c r="F170" s="46"/>
      <c r="G170" s="46"/>
      <c r="H170" s="46"/>
      <c r="I170" s="46"/>
      <c r="J170" s="46"/>
      <c r="K170" s="46"/>
      <c r="L170" s="46"/>
      <c r="M170" s="46"/>
      <c r="N170" s="46"/>
      <c r="O170" s="46"/>
      <c r="P170" s="46"/>
    </row>
    <row r="171" spans="1:16" ht="15.75" thickBot="1" x14ac:dyDescent="0.3">
      <c r="A171" s="349" t="s">
        <v>19</v>
      </c>
      <c r="B171" s="349" t="s">
        <v>0</v>
      </c>
      <c r="C171" s="349" t="s">
        <v>5</v>
      </c>
      <c r="D171" s="349" t="s">
        <v>6</v>
      </c>
      <c r="E171" s="349"/>
      <c r="F171" s="349" t="s">
        <v>7</v>
      </c>
      <c r="G171" s="349"/>
      <c r="H171" s="349" t="s">
        <v>8</v>
      </c>
      <c r="I171" s="349"/>
      <c r="J171" s="349" t="s">
        <v>9</v>
      </c>
      <c r="K171" s="349"/>
      <c r="L171" s="349" t="s">
        <v>10</v>
      </c>
      <c r="M171" s="349"/>
      <c r="N171" s="349" t="s">
        <v>11</v>
      </c>
      <c r="O171" s="349"/>
      <c r="P171" s="46"/>
    </row>
    <row r="172" spans="1:16" ht="15.75" thickBot="1" x14ac:dyDescent="0.3">
      <c r="A172" s="349"/>
      <c r="B172" s="349"/>
      <c r="C172" s="349"/>
      <c r="D172" s="143" t="s">
        <v>12</v>
      </c>
      <c r="E172" s="349" t="s">
        <v>13</v>
      </c>
      <c r="F172" s="143" t="s">
        <v>12</v>
      </c>
      <c r="G172" s="349" t="s">
        <v>119</v>
      </c>
      <c r="H172" s="143" t="s">
        <v>12</v>
      </c>
      <c r="I172" s="349" t="s">
        <v>14</v>
      </c>
      <c r="J172" s="143" t="s">
        <v>12</v>
      </c>
      <c r="K172" s="349" t="s">
        <v>14</v>
      </c>
      <c r="L172" s="143" t="s">
        <v>12</v>
      </c>
      <c r="M172" s="349" t="s">
        <v>14</v>
      </c>
      <c r="N172" s="143" t="s">
        <v>12</v>
      </c>
      <c r="O172" s="349" t="s">
        <v>14</v>
      </c>
      <c r="P172" s="46"/>
    </row>
    <row r="173" spans="1:16" ht="15.75" thickBot="1" x14ac:dyDescent="0.3">
      <c r="A173" s="349"/>
      <c r="B173" s="349"/>
      <c r="C173" s="349"/>
      <c r="D173" s="143" t="s">
        <v>15</v>
      </c>
      <c r="E173" s="349"/>
      <c r="F173" s="143" t="s">
        <v>15</v>
      </c>
      <c r="G173" s="349"/>
      <c r="H173" s="143" t="s">
        <v>15</v>
      </c>
      <c r="I173" s="349"/>
      <c r="J173" s="143" t="s">
        <v>15</v>
      </c>
      <c r="K173" s="349"/>
      <c r="L173" s="143" t="s">
        <v>15</v>
      </c>
      <c r="M173" s="349"/>
      <c r="N173" s="143" t="s">
        <v>15</v>
      </c>
      <c r="O173" s="349"/>
      <c r="P173" s="46"/>
    </row>
    <row r="174" spans="1:16" ht="15.75" thickBot="1" x14ac:dyDescent="0.3">
      <c r="A174" s="54"/>
      <c r="B174" s="135"/>
      <c r="C174" s="135"/>
      <c r="D174" s="135"/>
      <c r="E174" s="135"/>
      <c r="F174" s="135"/>
      <c r="G174" s="135"/>
      <c r="H174" s="135"/>
      <c r="I174" s="135"/>
      <c r="J174" s="135"/>
      <c r="K174" s="135"/>
      <c r="L174" s="135"/>
      <c r="M174" s="135"/>
      <c r="N174" s="135"/>
      <c r="O174" s="135"/>
      <c r="P174" s="46"/>
    </row>
    <row r="175" spans="1:16" ht="15.75" thickBot="1" x14ac:dyDescent="0.3">
      <c r="A175" s="53" t="s">
        <v>38</v>
      </c>
      <c r="B175" s="135"/>
      <c r="C175" s="144"/>
      <c r="D175" s="135"/>
      <c r="E175" s="144"/>
      <c r="F175" s="145"/>
      <c r="G175" s="144"/>
      <c r="H175" s="135"/>
      <c r="I175" s="144"/>
      <c r="J175" s="135"/>
      <c r="K175" s="144"/>
      <c r="L175" s="135"/>
      <c r="M175" s="144"/>
      <c r="N175" s="135"/>
      <c r="O175" s="144"/>
      <c r="P175" s="46"/>
    </row>
    <row r="176" spans="1:16" ht="15.75" thickBot="1" x14ac:dyDescent="0.3">
      <c r="A176" s="54" t="s">
        <v>39</v>
      </c>
      <c r="B176" s="55" t="s">
        <v>28</v>
      </c>
      <c r="C176" s="56" t="str">
        <f ca="1">IFERROR('transfer 3'!W112,"")</f>
        <v/>
      </c>
      <c r="D176" s="135">
        <f>'Default Conversions'!D52</f>
        <v>2.5000000000000001E-3</v>
      </c>
      <c r="E176" s="52" t="str">
        <f ca="1">IFERROR(D176*$C176,"")</f>
        <v/>
      </c>
      <c r="F176" s="135">
        <f>'Default Conversions'!F52</f>
        <v>3.1E-2</v>
      </c>
      <c r="G176" s="52" t="str">
        <f ca="1">IFERROR(F176*$C176,"")</f>
        <v/>
      </c>
      <c r="H176" s="135">
        <f>'Default Conversions'!H52</f>
        <v>6.2000000000000003E-5</v>
      </c>
      <c r="I176" s="52" t="str">
        <f ca="1">IFERROR(H176*$C176,"")</f>
        <v/>
      </c>
      <c r="J176" s="135">
        <f>'Default Conversions'!J52</f>
        <v>3.3000000000000003E-5</v>
      </c>
      <c r="K176" s="52" t="str">
        <f ca="1">IFERROR(J176*$C176,"")</f>
        <v/>
      </c>
      <c r="L176" s="135">
        <f>'Default Conversions'!L52</f>
        <v>1.9999999999999999E-6</v>
      </c>
      <c r="M176" s="52" t="str">
        <f ca="1">IFERROR(L176*$C176,"")</f>
        <v/>
      </c>
      <c r="N176" s="135" t="str">
        <f>'Default Conversions'!N52</f>
        <v>NP</v>
      </c>
      <c r="O176" s="52" t="str">
        <f t="shared" ref="O176:O184" ca="1" si="44">IFERROR(N176*$C176,"")</f>
        <v/>
      </c>
      <c r="P176" s="46"/>
    </row>
    <row r="177" spans="1:16" ht="15.75" thickBot="1" x14ac:dyDescent="0.3">
      <c r="A177" s="54" t="s">
        <v>40</v>
      </c>
      <c r="B177" s="55" t="s">
        <v>28</v>
      </c>
      <c r="C177" s="56" t="str">
        <f ca="1">IFERROR('transfer 3'!W113,"")</f>
        <v/>
      </c>
      <c r="D177" s="135">
        <f>'Default Conversions'!D53</f>
        <v>7.7000000000000002E-3</v>
      </c>
      <c r="E177" s="52" t="str">
        <f t="shared" ref="E177:E186" ca="1" si="45">IFERROR(D177*$C177,"")</f>
        <v/>
      </c>
      <c r="F177" s="135">
        <f>'Default Conversions'!F53</f>
        <v>3.44</v>
      </c>
      <c r="G177" s="52" t="str">
        <f t="shared" ref="G177:G185" ca="1" si="46">IFERROR(F177*$C177,"")</f>
        <v/>
      </c>
      <c r="H177" s="135">
        <f>'Default Conversions'!H53</f>
        <v>6.6E-3</v>
      </c>
      <c r="I177" s="52" t="str">
        <f t="shared" ref="I177:I185" ca="1" si="47">IFERROR(H177*$C177,"")</f>
        <v/>
      </c>
      <c r="J177" s="135">
        <f>'Default Conversions'!J53</f>
        <v>1.9E-3</v>
      </c>
      <c r="K177" s="52" t="str">
        <f t="shared" ref="K177:K186" ca="1" si="48">IFERROR(J177*$C177,"")</f>
        <v/>
      </c>
      <c r="L177" s="135">
        <f>'Default Conversions'!L53</f>
        <v>3.3000000000000003E-5</v>
      </c>
      <c r="M177" s="52" t="str">
        <f t="shared" ref="M177:M185" ca="1" si="49">IFERROR(L177*$C177,"")</f>
        <v/>
      </c>
      <c r="N177" s="135" t="str">
        <f>'Default Conversions'!N53</f>
        <v>NP</v>
      </c>
      <c r="O177" s="52" t="str">
        <f t="shared" ca="1" si="44"/>
        <v/>
      </c>
      <c r="P177" s="46"/>
    </row>
    <row r="178" spans="1:16" ht="15.75" thickBot="1" x14ac:dyDescent="0.3">
      <c r="A178" s="54" t="s">
        <v>253</v>
      </c>
      <c r="B178" s="55" t="s">
        <v>28</v>
      </c>
      <c r="C178" s="56" t="str">
        <f ca="1">IFERROR('transfer 3'!W114,"")</f>
        <v/>
      </c>
      <c r="D178" s="135">
        <f>'Default Conversions'!D54</f>
        <v>3.56E-2</v>
      </c>
      <c r="E178" s="52" t="str">
        <f t="shared" ca="1" si="45"/>
        <v/>
      </c>
      <c r="F178" s="135">
        <f>'Default Conversions'!F54</f>
        <v>4.82</v>
      </c>
      <c r="G178" s="52" t="str">
        <f t="shared" ca="1" si="46"/>
        <v/>
      </c>
      <c r="H178" s="135">
        <f>'Default Conversions'!H54</f>
        <v>7.9299999999999995E-2</v>
      </c>
      <c r="I178" s="52" t="str">
        <f t="shared" ca="1" si="47"/>
        <v/>
      </c>
      <c r="J178" s="135">
        <f>'Default Conversions'!J54</f>
        <v>0.128</v>
      </c>
      <c r="K178" s="52" t="str">
        <f t="shared" ca="1" si="48"/>
        <v/>
      </c>
      <c r="L178" s="135">
        <f>'Default Conversions'!L54</f>
        <v>9.8700000000000003E-4</v>
      </c>
      <c r="M178" s="52" t="str">
        <f t="shared" ca="1" si="49"/>
        <v/>
      </c>
      <c r="N178" s="135">
        <f>'Default Conversions'!N54</f>
        <v>6.5700000000000003E-4</v>
      </c>
      <c r="O178" s="52" t="str">
        <f t="shared" ca="1" si="44"/>
        <v/>
      </c>
      <c r="P178" s="46"/>
    </row>
    <row r="179" spans="1:16" ht="15.75" thickBot="1" x14ac:dyDescent="0.3">
      <c r="A179" s="54" t="s">
        <v>254</v>
      </c>
      <c r="B179" s="55" t="s">
        <v>28</v>
      </c>
      <c r="C179" s="56" t="str">
        <f ca="1">IFERROR('transfer 3'!W115,"")</f>
        <v/>
      </c>
      <c r="D179" s="135">
        <f>'Default Conversions'!D55</f>
        <v>8.7299999999999999E-3</v>
      </c>
      <c r="E179" s="52" t="str">
        <f t="shared" ca="1" si="45"/>
        <v/>
      </c>
      <c r="F179" s="135">
        <f>'Default Conversions'!F55</f>
        <v>1.7</v>
      </c>
      <c r="G179" s="52" t="str">
        <f t="shared" ca="1" si="46"/>
        <v/>
      </c>
      <c r="H179" s="135">
        <f>'Default Conversions'!H55</f>
        <v>7.3299999999999997E-3</v>
      </c>
      <c r="I179" s="52" t="str">
        <f t="shared" ca="1" si="47"/>
        <v/>
      </c>
      <c r="J179" s="135">
        <f>'Default Conversions'!J55</f>
        <v>1.29E-2</v>
      </c>
      <c r="K179" s="52" t="str">
        <f t="shared" ca="1" si="48"/>
        <v/>
      </c>
      <c r="L179" s="135">
        <f>'Default Conversions'!L55</f>
        <v>8.8599999999999996E-4</v>
      </c>
      <c r="M179" s="52" t="str">
        <f t="shared" ca="1" si="49"/>
        <v/>
      </c>
      <c r="N179" s="135">
        <f>'Default Conversions'!N55</f>
        <v>6.7100000000000005E-4</v>
      </c>
      <c r="O179" s="52" t="str">
        <f t="shared" ca="1" si="44"/>
        <v/>
      </c>
      <c r="P179" s="46"/>
    </row>
    <row r="180" spans="1:16" ht="15.75" thickBot="1" x14ac:dyDescent="0.3">
      <c r="A180" s="54" t="s">
        <v>257</v>
      </c>
      <c r="B180" s="55" t="s">
        <v>28</v>
      </c>
      <c r="C180" s="56" t="str">
        <f ca="1">IFERROR('transfer 3'!W116,"")</f>
        <v/>
      </c>
      <c r="D180" s="135">
        <f>'Default Conversions'!D56</f>
        <v>9.7900000000000001E-3</v>
      </c>
      <c r="E180" s="52" t="str">
        <f t="shared" ca="1" si="45"/>
        <v/>
      </c>
      <c r="F180" s="135">
        <f>'Default Conversions'!F56</f>
        <v>1.19</v>
      </c>
      <c r="G180" s="52" t="str">
        <f t="shared" ca="1" si="46"/>
        <v/>
      </c>
      <c r="H180" s="135">
        <f>'Default Conversions'!H56</f>
        <v>1.42E-3</v>
      </c>
      <c r="I180" s="52" t="str">
        <f t="shared" ca="1" si="47"/>
        <v/>
      </c>
      <c r="J180" s="135">
        <f>'Default Conversions'!J56</f>
        <v>2.3999999999999998E-3</v>
      </c>
      <c r="K180" s="52" t="str">
        <f t="shared" ca="1" si="48"/>
        <v/>
      </c>
      <c r="L180" s="135">
        <f>'Default Conversions'!L56</f>
        <v>3.0800000000000001E-4</v>
      </c>
      <c r="M180" s="52" t="str">
        <f t="shared" ca="1" si="49"/>
        <v/>
      </c>
      <c r="N180" s="135">
        <f>'Default Conversions'!N56</f>
        <v>6.2899999999999997E-5</v>
      </c>
      <c r="O180" s="52" t="str">
        <f t="shared" ca="1" si="44"/>
        <v/>
      </c>
      <c r="P180" s="46"/>
    </row>
    <row r="181" spans="1:16" ht="15.75" thickBot="1" x14ac:dyDescent="0.3">
      <c r="A181" s="54" t="s">
        <v>258</v>
      </c>
      <c r="B181" s="55" t="s">
        <v>28</v>
      </c>
      <c r="C181" s="56" t="str">
        <f ca="1">IFERROR('transfer 3'!W117,"")</f>
        <v/>
      </c>
      <c r="D181" s="135">
        <f>'Default Conversions'!D57</f>
        <v>1.47E-3</v>
      </c>
      <c r="E181" s="52" t="str">
        <f t="shared" ca="1" si="45"/>
        <v/>
      </c>
      <c r="F181" s="135">
        <f>'Default Conversions'!F57</f>
        <v>0.16700000000000001</v>
      </c>
      <c r="G181" s="52" t="str">
        <f t="shared" ca="1" si="46"/>
        <v/>
      </c>
      <c r="H181" s="135">
        <f>'Default Conversions'!H57</f>
        <v>3.1599999999999998E-4</v>
      </c>
      <c r="I181" s="52" t="str">
        <f t="shared" ca="1" si="47"/>
        <v/>
      </c>
      <c r="J181" s="135">
        <f>'Default Conversions'!J57</f>
        <v>5.8900000000000001E-4</v>
      </c>
      <c r="K181" s="52" t="str">
        <f t="shared" ca="1" si="48"/>
        <v/>
      </c>
      <c r="L181" s="135">
        <f>'Default Conversions'!L57</f>
        <v>1.03E-4</v>
      </c>
      <c r="M181" s="52" t="str">
        <f t="shared" ca="1" si="49"/>
        <v/>
      </c>
      <c r="N181" s="135">
        <f>'Default Conversions'!N57</f>
        <v>2.3E-5</v>
      </c>
      <c r="O181" s="52" t="str">
        <f t="shared" ca="1" si="44"/>
        <v/>
      </c>
      <c r="P181" s="46"/>
    </row>
    <row r="182" spans="1:16" ht="15.75" thickBot="1" x14ac:dyDescent="0.3">
      <c r="A182" s="54" t="s">
        <v>259</v>
      </c>
      <c r="B182" s="55" t="s">
        <v>28</v>
      </c>
      <c r="C182" s="56" t="str">
        <f ca="1">IFERROR('transfer 3'!W118,"")</f>
        <v/>
      </c>
      <c r="D182" s="135">
        <f>'Default Conversions'!D58</f>
        <v>2.0600000000000002E-3</v>
      </c>
      <c r="E182" s="52" t="str">
        <f t="shared" ca="1" si="45"/>
        <v/>
      </c>
      <c r="F182" s="135">
        <f>'Default Conversions'!F58</f>
        <v>0.76200000000000001</v>
      </c>
      <c r="G182" s="52" t="str">
        <f t="shared" ca="1" si="46"/>
        <v/>
      </c>
      <c r="H182" s="135">
        <f>'Default Conversions'!H58</f>
        <v>5.13E-4</v>
      </c>
      <c r="I182" s="52" t="str">
        <f t="shared" ca="1" si="47"/>
        <v/>
      </c>
      <c r="J182" s="135">
        <f>'Default Conversions'!J58</f>
        <v>3.5799999999999997E-4</v>
      </c>
      <c r="K182" s="52" t="str">
        <f t="shared" ca="1" si="48"/>
        <v/>
      </c>
      <c r="L182" s="135">
        <f>'Default Conversions'!L58</f>
        <v>1.2999999999999999E-4</v>
      </c>
      <c r="M182" s="52" t="str">
        <f t="shared" ca="1" si="49"/>
        <v/>
      </c>
      <c r="N182" s="135">
        <f>'Default Conversions'!N58</f>
        <v>6.5699999999999998E-6</v>
      </c>
      <c r="O182" s="52" t="str">
        <f t="shared" ca="1" si="44"/>
        <v/>
      </c>
      <c r="P182" s="46"/>
    </row>
    <row r="183" spans="1:16" ht="15.75" thickBot="1" x14ac:dyDescent="0.3">
      <c r="A183" s="54" t="s">
        <v>41</v>
      </c>
      <c r="B183" s="55" t="s">
        <v>28</v>
      </c>
      <c r="C183" s="56" t="str">
        <f ca="1">IFERROR('transfer 3'!W119,"")</f>
        <v/>
      </c>
      <c r="D183" s="135">
        <f>'Default Conversions'!D59</f>
        <v>4.4000000000000003E-3</v>
      </c>
      <c r="E183" s="52" t="str">
        <f t="shared" ca="1" si="45"/>
        <v/>
      </c>
      <c r="F183" s="135">
        <f>'Default Conversions'!F59</f>
        <v>0.48</v>
      </c>
      <c r="G183" s="52" t="str">
        <f t="shared" ca="1" si="46"/>
        <v/>
      </c>
      <c r="H183" s="135">
        <f>'Default Conversions'!H59</f>
        <v>1.1000000000000001E-3</v>
      </c>
      <c r="I183" s="52" t="str">
        <f t="shared" ca="1" si="47"/>
        <v/>
      </c>
      <c r="J183" s="135">
        <f>'Default Conversions'!J59</f>
        <v>2.4000000000000001E-4</v>
      </c>
      <c r="K183" s="52" t="str">
        <f t="shared" ca="1" si="48"/>
        <v/>
      </c>
      <c r="L183" s="135">
        <f>'Default Conversions'!L59</f>
        <v>4.0999999999999997E-6</v>
      </c>
      <c r="M183" s="52" t="str">
        <f t="shared" ca="1" si="49"/>
        <v/>
      </c>
      <c r="N183" s="135" t="str">
        <f>'Default Conversions'!N59</f>
        <v>NP</v>
      </c>
      <c r="O183" s="52" t="str">
        <f t="shared" ca="1" si="44"/>
        <v/>
      </c>
      <c r="P183" s="46"/>
    </row>
    <row r="184" spans="1:16" ht="15.75" thickBot="1" x14ac:dyDescent="0.3">
      <c r="A184" s="54" t="s">
        <v>260</v>
      </c>
      <c r="B184" s="55" t="s">
        <v>28</v>
      </c>
      <c r="C184" s="56" t="str">
        <f ca="1">IFERROR('transfer 3'!W120,"")</f>
        <v/>
      </c>
      <c r="D184" s="135">
        <f>'Default Conversions'!D60</f>
        <v>6.7000000000000002E-3</v>
      </c>
      <c r="E184" s="52" t="str">
        <f t="shared" ca="1" si="45"/>
        <v/>
      </c>
      <c r="F184" s="135">
        <f>'Default Conversions'!F60</f>
        <v>0.88200000000000001</v>
      </c>
      <c r="G184" s="52" t="str">
        <f t="shared" ca="1" si="46"/>
        <v/>
      </c>
      <c r="H184" s="135">
        <f>'Default Conversions'!H60</f>
        <v>2.82E-3</v>
      </c>
      <c r="I184" s="52" t="str">
        <f t="shared" ca="1" si="47"/>
        <v/>
      </c>
      <c r="J184" s="135">
        <f>'Default Conversions'!J60</f>
        <v>2.9399999999999999E-2</v>
      </c>
      <c r="K184" s="52" t="str">
        <f t="shared" ca="1" si="48"/>
        <v/>
      </c>
      <c r="L184" s="135">
        <f>'Default Conversions'!L60</f>
        <v>1.7099999999999999E-3</v>
      </c>
      <c r="M184" s="52" t="str">
        <f t="shared" ca="1" si="49"/>
        <v/>
      </c>
      <c r="N184" s="135">
        <f>'Default Conversions'!N60</f>
        <v>1.63E-4</v>
      </c>
      <c r="O184" s="52" t="str">
        <f t="shared" ca="1" si="44"/>
        <v/>
      </c>
      <c r="P184" s="46"/>
    </row>
    <row r="185" spans="1:16" ht="15.75" thickBot="1" x14ac:dyDescent="0.3">
      <c r="A185" s="54" t="s">
        <v>261</v>
      </c>
      <c r="B185" s="55" t="s">
        <v>28</v>
      </c>
      <c r="C185" s="56" t="str">
        <f ca="1">IFERROR('transfer 3'!W121,"")</f>
        <v/>
      </c>
      <c r="D185" s="135">
        <f>'Default Conversions'!D61</f>
        <v>9.8099999999999993E-3</v>
      </c>
      <c r="E185" s="52" t="str">
        <f t="shared" ca="1" si="45"/>
        <v/>
      </c>
      <c r="F185" s="135">
        <f>'Default Conversions'!F61</f>
        <v>1.1599999999999999</v>
      </c>
      <c r="G185" s="52" t="str">
        <f t="shared" ca="1" si="46"/>
        <v/>
      </c>
      <c r="H185" s="135">
        <f>'Default Conversions'!H61</f>
        <v>2.3400000000000001E-3</v>
      </c>
      <c r="I185" s="52" t="str">
        <f t="shared" ca="1" si="47"/>
        <v/>
      </c>
      <c r="J185" s="135">
        <f>'Default Conversions'!J61</f>
        <v>3.2000000000000002E-3</v>
      </c>
      <c r="K185" s="52" t="str">
        <f t="shared" ca="1" si="48"/>
        <v/>
      </c>
      <c r="L185" s="135">
        <f>'Default Conversions'!L61</f>
        <v>4.2200000000000001E-4</v>
      </c>
      <c r="M185" s="52" t="str">
        <f t="shared" ca="1" si="49"/>
        <v/>
      </c>
      <c r="N185" s="135">
        <f>'Default Conversions'!N61</f>
        <v>1.22E-4</v>
      </c>
      <c r="O185" s="52" t="str">
        <f ca="1">IFERROR(N185*$C185,"")</f>
        <v/>
      </c>
      <c r="P185" s="46"/>
    </row>
    <row r="186" spans="1:16" ht="15.75" thickBot="1" x14ac:dyDescent="0.3">
      <c r="A186" s="54" t="s">
        <v>267</v>
      </c>
      <c r="B186" s="55" t="s">
        <v>28</v>
      </c>
      <c r="C186" s="56" t="str">
        <f ca="1">IFERROR('transfer 3'!W122,"")</f>
        <v/>
      </c>
      <c r="D186" s="135">
        <f>'Default Conversions'!D62</f>
        <v>9.7699999999999992E-3</v>
      </c>
      <c r="E186" s="52" t="str">
        <f t="shared" ca="1" si="45"/>
        <v/>
      </c>
      <c r="F186" s="135">
        <f>'Default Conversions'!F62</f>
        <v>1.0900000000000001</v>
      </c>
      <c r="G186" s="52" t="str">
        <f ca="1">IFERROR(F186*$C186,"")</f>
        <v/>
      </c>
      <c r="H186" s="135">
        <f>'Default Conversions'!H62</f>
        <v>1.9400000000000001E-3</v>
      </c>
      <c r="I186" s="52" t="str">
        <f ca="1">IFERROR(H186*$C186,"")</f>
        <v/>
      </c>
      <c r="J186" s="135">
        <f>'Default Conversions'!J62</f>
        <v>3.5200000000000001E-3</v>
      </c>
      <c r="K186" s="52" t="str">
        <f t="shared" ca="1" si="48"/>
        <v/>
      </c>
      <c r="L186" s="135">
        <f>'Default Conversions'!L62</f>
        <v>4.0299999999999998E-4</v>
      </c>
      <c r="M186" s="52" t="str">
        <f ca="1">IFERROR(L186*$C186,"")</f>
        <v/>
      </c>
      <c r="N186" s="135">
        <f>'Default Conversions'!N62</f>
        <v>1.2899999999999999E-4</v>
      </c>
      <c r="O186" s="52" t="str">
        <f ca="1">IFERROR(N186*$C186,"")</f>
        <v/>
      </c>
      <c r="P186" s="46"/>
    </row>
    <row r="187" spans="1:16" ht="15.75" thickBot="1" x14ac:dyDescent="0.3">
      <c r="A187" s="54" t="s">
        <v>268</v>
      </c>
      <c r="B187" s="55" t="s">
        <v>28</v>
      </c>
      <c r="C187" s="56" t="str">
        <f ca="1">IFERROR('transfer 3'!W123,"")</f>
        <v/>
      </c>
      <c r="D187" s="135">
        <f>'Default Conversions'!D63</f>
        <v>1.4999999999999999E-2</v>
      </c>
      <c r="E187" s="52" t="str">
        <f ca="1">IFERROR(D187*$C187,"")</f>
        <v/>
      </c>
      <c r="F187" s="135">
        <f>'Default Conversions'!F63</f>
        <v>1.67</v>
      </c>
      <c r="G187" s="52" t="str">
        <f ca="1">IFERROR(F187*$C187,"")</f>
        <v/>
      </c>
      <c r="H187" s="135">
        <f>'Default Conversions'!H63</f>
        <v>3.0000000000000001E-3</v>
      </c>
      <c r="I187" s="52" t="str">
        <f ca="1">IFERROR(H187*$C187,"")</f>
        <v/>
      </c>
      <c r="J187" s="135">
        <f>'Default Conversions'!J63</f>
        <v>6.4999999999999997E-3</v>
      </c>
      <c r="K187" s="52" t="str">
        <f ca="1">IFERROR(J187*$C187,"")</f>
        <v/>
      </c>
      <c r="L187" s="135">
        <f>'Default Conversions'!L63</f>
        <v>6.0999999999999997E-4</v>
      </c>
      <c r="M187" s="52" t="str">
        <f ca="1">IFERROR(L187*$C187,"")</f>
        <v/>
      </c>
      <c r="N187" s="135">
        <f>'Default Conversions'!N63</f>
        <v>1.5999999999999999E-5</v>
      </c>
      <c r="O187" s="52" t="str">
        <f ca="1">IFERROR(N187*$C187,"")</f>
        <v/>
      </c>
      <c r="P187" s="46"/>
    </row>
    <row r="188" spans="1:16" ht="16.5" thickBot="1" x14ac:dyDescent="0.3">
      <c r="A188" s="350" t="s">
        <v>141</v>
      </c>
      <c r="B188" s="351"/>
      <c r="C188" s="351"/>
      <c r="D188" s="351"/>
      <c r="E188" s="351"/>
      <c r="F188" s="351"/>
      <c r="G188" s="351"/>
      <c r="H188" s="351"/>
      <c r="I188" s="351"/>
      <c r="J188" s="351"/>
      <c r="K188" s="351"/>
      <c r="L188" s="351"/>
      <c r="M188" s="351"/>
      <c r="N188" s="351"/>
      <c r="O188" s="352"/>
      <c r="P188" s="46"/>
    </row>
    <row r="189" spans="1:16" ht="15.75" thickBot="1" x14ac:dyDescent="0.3">
      <c r="A189" s="54"/>
      <c r="B189" s="135"/>
      <c r="C189" s="135"/>
      <c r="D189" s="135"/>
      <c r="E189" s="135"/>
      <c r="F189" s="135"/>
      <c r="G189" s="135"/>
      <c r="H189" s="135"/>
      <c r="I189" s="135"/>
      <c r="J189" s="135"/>
      <c r="K189" s="135"/>
      <c r="L189" s="135"/>
      <c r="M189" s="135"/>
      <c r="N189" s="135"/>
      <c r="O189" s="135"/>
      <c r="P189" s="46"/>
    </row>
    <row r="190" spans="1:16" ht="15.75" hidden="1" thickBot="1" x14ac:dyDescent="0.3">
      <c r="A190" s="54"/>
      <c r="B190" s="135"/>
      <c r="C190" s="135"/>
      <c r="D190" s="135"/>
      <c r="E190" s="135"/>
      <c r="F190" s="135"/>
      <c r="G190" s="135"/>
      <c r="H190" s="135"/>
      <c r="I190" s="135"/>
      <c r="J190" s="135"/>
      <c r="K190" s="135"/>
      <c r="L190" s="135"/>
      <c r="M190" s="135"/>
      <c r="N190" s="135"/>
      <c r="O190" s="135"/>
      <c r="P190" s="46"/>
    </row>
    <row r="191" spans="1:16" ht="15.75" hidden="1" thickBot="1" x14ac:dyDescent="0.3">
      <c r="A191" s="54"/>
      <c r="B191" s="135"/>
      <c r="C191" s="135"/>
      <c r="D191" s="135"/>
      <c r="E191" s="135"/>
      <c r="F191" s="145"/>
      <c r="G191" s="135"/>
      <c r="H191" s="135"/>
      <c r="I191" s="135"/>
      <c r="J191" s="135"/>
      <c r="K191" s="135"/>
      <c r="L191" s="135"/>
      <c r="M191" s="135"/>
      <c r="N191" s="135"/>
      <c r="O191" s="135"/>
      <c r="P191" s="46"/>
    </row>
    <row r="192" spans="1:16" ht="15.75" thickBot="1" x14ac:dyDescent="0.3">
      <c r="A192" s="53" t="s">
        <v>42</v>
      </c>
      <c r="B192" s="135"/>
      <c r="C192" s="135"/>
      <c r="D192" s="135"/>
      <c r="E192" s="135"/>
      <c r="F192" s="135"/>
      <c r="G192" s="135"/>
      <c r="H192" s="135"/>
      <c r="I192" s="135"/>
      <c r="J192" s="135"/>
      <c r="K192" s="135"/>
      <c r="L192" s="135"/>
      <c r="M192" s="135"/>
      <c r="N192" s="135"/>
      <c r="O192" s="135"/>
      <c r="P192" s="46"/>
    </row>
    <row r="193" spans="1:16" ht="15.75" thickBot="1" x14ac:dyDescent="0.3">
      <c r="A193" s="54" t="s">
        <v>104</v>
      </c>
      <c r="B193" s="55" t="s">
        <v>17</v>
      </c>
      <c r="C193" s="56" t="str">
        <f ca="1">IFERROR('transfer 3'!W136,"")</f>
        <v/>
      </c>
      <c r="D193" s="135">
        <f>'Default Conversions'!D66</f>
        <v>2.9000000000000001E-2</v>
      </c>
      <c r="E193" s="52" t="str">
        <f ca="1">IFERROR(D193*$C193,"")</f>
        <v/>
      </c>
      <c r="F193" s="135">
        <f>'Default Conversions'!F66</f>
        <v>-16.8</v>
      </c>
      <c r="G193" s="52" t="str">
        <f ca="1">IFERROR(F193*$C193,"")</f>
        <v/>
      </c>
      <c r="H193" s="135">
        <f>'Default Conversions'!H66</f>
        <v>1.7999999999999999E-2</v>
      </c>
      <c r="I193" s="52" t="str">
        <f ca="1">IFERROR(H193*$C193,"")</f>
        <v/>
      </c>
      <c r="J193" s="135">
        <f>'Default Conversions'!J66</f>
        <v>3.3000000000000002E-2</v>
      </c>
      <c r="K193" s="52" t="str">
        <f ca="1">IFERROR(J193*$C193,"")</f>
        <v/>
      </c>
      <c r="L193" s="135">
        <f>'Default Conversions'!L66</f>
        <v>8.1999999999999998E-4</v>
      </c>
      <c r="M193" s="52" t="str">
        <f ca="1">IFERROR(L193*$C193,"")</f>
        <v/>
      </c>
      <c r="N193" s="135" t="str">
        <f>'Default Conversions'!N66</f>
        <v>NP</v>
      </c>
      <c r="O193" s="52" t="str">
        <f ca="1">IFERROR(N193*$C193,"")</f>
        <v/>
      </c>
      <c r="P193" s="46"/>
    </row>
    <row r="194" spans="1:16" ht="15.75" thickBot="1" x14ac:dyDescent="0.3">
      <c r="A194" s="54" t="s">
        <v>105</v>
      </c>
      <c r="B194" s="55" t="s">
        <v>17</v>
      </c>
      <c r="C194" s="56" t="str">
        <f ca="1">IFERROR('transfer 3'!W137,"")</f>
        <v/>
      </c>
      <c r="D194" s="135">
        <f>'Default Conversions'!D67</f>
        <v>1.6999999999999987E-2</v>
      </c>
      <c r="E194" s="52" t="str">
        <f ca="1">IFERROR(D194*$C194,"")</f>
        <v/>
      </c>
      <c r="F194" s="135">
        <f>'Default Conversions'!F67</f>
        <v>3.02</v>
      </c>
      <c r="G194" s="52" t="str">
        <f ca="1">IFERROR(F194*$C194,"")</f>
        <v/>
      </c>
      <c r="H194" s="135">
        <f>'Default Conversions'!H67</f>
        <v>5.1000000000000004E-3</v>
      </c>
      <c r="I194" s="52" t="str">
        <f ca="1">IFERROR(H194*$C194,"")</f>
        <v/>
      </c>
      <c r="J194" s="135">
        <f>'Default Conversions'!J67</f>
        <v>6.1999999999999998E-3</v>
      </c>
      <c r="K194" s="52" t="str">
        <f ca="1">IFERROR(J194*$C194,"")</f>
        <v/>
      </c>
      <c r="L194" s="135">
        <f>'Default Conversions'!L67</f>
        <v>1.6999999999999999E-3</v>
      </c>
      <c r="M194" s="52" t="str">
        <f ca="1">IFERROR(L194*$C194,"")</f>
        <v/>
      </c>
      <c r="N194" s="135">
        <f>'Default Conversions'!N67</f>
        <v>1.1000000000000001E-3</v>
      </c>
      <c r="O194" s="52" t="str">
        <f ca="1">IFERROR(N194*$C194,"")</f>
        <v/>
      </c>
      <c r="P194" s="46"/>
    </row>
    <row r="195" spans="1:16" ht="15.75" thickBot="1" x14ac:dyDescent="0.3">
      <c r="A195" s="54" t="s">
        <v>106</v>
      </c>
      <c r="B195" s="55" t="s">
        <v>17</v>
      </c>
      <c r="C195" s="56" t="str">
        <f ca="1">IFERROR('transfer 3'!W138,"")</f>
        <v/>
      </c>
      <c r="D195" s="135">
        <f>'Default Conversions'!D68</f>
        <v>3.3000000000000002E-2</v>
      </c>
      <c r="E195" s="52" t="str">
        <f ca="1">IFERROR(D195*$C195,"")</f>
        <v/>
      </c>
      <c r="F195" s="135">
        <f>'Default Conversions'!F68</f>
        <v>2.8</v>
      </c>
      <c r="G195" s="52" t="str">
        <f ca="1">IFERROR(F195*$C195,"")</f>
        <v/>
      </c>
      <c r="H195" s="135">
        <f>'Default Conversions'!H68</f>
        <v>4.5999999999999999E-3</v>
      </c>
      <c r="I195" s="52" t="str">
        <f ca="1">IFERROR(H195*$C195,"")</f>
        <v/>
      </c>
      <c r="J195" s="135">
        <f>'Default Conversions'!J68</f>
        <v>5.0000000000000001E-3</v>
      </c>
      <c r="K195" s="52" t="str">
        <f ca="1">IFERROR(J195*$C195,"")</f>
        <v/>
      </c>
      <c r="L195" s="135">
        <f>'Default Conversions'!L68</f>
        <v>1.5E-3</v>
      </c>
      <c r="M195" s="52" t="str">
        <f ca="1">IFERROR(L195*$C195,"")</f>
        <v/>
      </c>
      <c r="N195" s="135">
        <f>'Default Conversions'!N68</f>
        <v>1E-3</v>
      </c>
      <c r="O195" s="52" t="str">
        <f ca="1">IFERROR(N195*$C195,"")</f>
        <v/>
      </c>
      <c r="P195" s="46"/>
    </row>
    <row r="196" spans="1:16" ht="15.75" thickBot="1" x14ac:dyDescent="0.3">
      <c r="A196" s="54" t="s">
        <v>317</v>
      </c>
      <c r="B196" s="55" t="s">
        <v>17</v>
      </c>
      <c r="C196" s="56" t="str">
        <f ca="1">IFERROR('transfer 3'!W139,"")</f>
        <v/>
      </c>
      <c r="D196" s="135">
        <f>'Default Conversions'!D69</f>
        <v>8.7999999999999995E-2</v>
      </c>
      <c r="E196" s="52" t="str">
        <f t="shared" ref="E196:E197" ca="1" si="50">IFERROR(D196*$C196,"")</f>
        <v/>
      </c>
      <c r="F196" s="135">
        <f>'Default Conversions'!F69</f>
        <v>1.47</v>
      </c>
      <c r="G196" s="52" t="str">
        <f t="shared" ref="G196:G198" ca="1" si="51">IFERROR(F196*$C196,"")</f>
        <v/>
      </c>
      <c r="H196" s="135">
        <f>'Default Conversions'!H69</f>
        <v>1.6000000000000001E-3</v>
      </c>
      <c r="I196" s="52" t="str">
        <f t="shared" ref="I196:I198" ca="1" si="52">IFERROR(H196*$C196,"")</f>
        <v/>
      </c>
      <c r="J196" s="135">
        <f>'Default Conversions'!J69</f>
        <v>2.3999999999999998E-3</v>
      </c>
      <c r="K196" s="52" t="str">
        <f t="shared" ref="K196:K198" ca="1" si="53">IFERROR(J196*$C196,"")</f>
        <v/>
      </c>
      <c r="L196" s="135">
        <f>'Default Conversions'!L69</f>
        <v>6.9999999999999999E-4</v>
      </c>
      <c r="M196" s="52" t="str">
        <f t="shared" ref="M196:M198" ca="1" si="54">IFERROR(L196*$C196,"")</f>
        <v/>
      </c>
      <c r="N196" s="135">
        <f>'Default Conversions'!N69</f>
        <v>2.9999999999999997E-4</v>
      </c>
      <c r="O196" s="52" t="str">
        <f t="shared" ref="O196:O198" ca="1" si="55">IFERROR(N196*$C196,"")</f>
        <v/>
      </c>
      <c r="P196" s="46"/>
    </row>
    <row r="197" spans="1:16" ht="15.75" thickBot="1" x14ac:dyDescent="0.3">
      <c r="A197" s="54" t="s">
        <v>270</v>
      </c>
      <c r="B197" s="55" t="s">
        <v>24</v>
      </c>
      <c r="C197" s="56" t="str">
        <f ca="1">IFERROR('transfer 3'!W140,"")</f>
        <v/>
      </c>
      <c r="D197" s="135">
        <f>'Default Conversions'!D70</f>
        <v>19.983000000000001</v>
      </c>
      <c r="E197" s="52" t="str">
        <f t="shared" ca="1" si="50"/>
        <v/>
      </c>
      <c r="F197" s="135">
        <f>'Default Conversions'!F70</f>
        <v>343.92</v>
      </c>
      <c r="G197" s="52" t="str">
        <f t="shared" ca="1" si="51"/>
        <v/>
      </c>
      <c r="H197" s="135">
        <f>'Default Conversions'!H70</f>
        <v>0.47320000000000001</v>
      </c>
      <c r="I197" s="52" t="str">
        <f t="shared" ca="1" si="52"/>
        <v/>
      </c>
      <c r="J197" s="135">
        <f>'Default Conversions'!J70</f>
        <v>2.1650999999999998</v>
      </c>
      <c r="K197" s="52" t="str">
        <f t="shared" ca="1" si="53"/>
        <v/>
      </c>
      <c r="L197" s="135">
        <f>'Default Conversions'!L70</f>
        <v>0.18459999999999999</v>
      </c>
      <c r="M197" s="52" t="str">
        <f t="shared" ca="1" si="54"/>
        <v/>
      </c>
      <c r="N197" s="135">
        <f>'Default Conversions'!N70</f>
        <v>0.28949999999999998</v>
      </c>
      <c r="O197" s="52" t="str">
        <f t="shared" ca="1" si="55"/>
        <v/>
      </c>
      <c r="P197" s="46"/>
    </row>
    <row r="198" spans="1:16" ht="15.75" thickBot="1" x14ac:dyDescent="0.3">
      <c r="A198" s="54" t="s">
        <v>46</v>
      </c>
      <c r="B198" s="55" t="s">
        <v>24</v>
      </c>
      <c r="C198" s="56" t="str">
        <f ca="1">IFERROR('transfer 3'!W141,"")</f>
        <v/>
      </c>
      <c r="D198" s="135">
        <f>'Default Conversions'!D71</f>
        <v>5.1999999999999998E-3</v>
      </c>
      <c r="E198" s="52" t="str">
        <f ca="1">IFERROR(D198*$C198,"")</f>
        <v/>
      </c>
      <c r="F198" s="135">
        <f>'Default Conversions'!F71</f>
        <v>2.2000000000000002</v>
      </c>
      <c r="G198" s="52" t="str">
        <f t="shared" ca="1" si="51"/>
        <v/>
      </c>
      <c r="H198" s="135">
        <f>'Default Conversions'!H71</f>
        <v>3.7000000000000002E-3</v>
      </c>
      <c r="I198" s="52" t="str">
        <f t="shared" ca="1" si="52"/>
        <v/>
      </c>
      <c r="J198" s="135">
        <f>'Default Conversions'!J71</f>
        <v>4.5999999999999999E-3</v>
      </c>
      <c r="K198" s="52" t="str">
        <f t="shared" ca="1" si="53"/>
        <v/>
      </c>
      <c r="L198" s="135">
        <f>'Default Conversions'!L71</f>
        <v>7.2000000000000002E-5</v>
      </c>
      <c r="M198" s="52" t="str">
        <f t="shared" ca="1" si="54"/>
        <v/>
      </c>
      <c r="N198" s="135">
        <f>'Default Conversions'!N71</f>
        <v>6.1E-6</v>
      </c>
      <c r="O198" s="52" t="str">
        <f t="shared" ca="1" si="55"/>
        <v/>
      </c>
      <c r="P198" s="46"/>
    </row>
    <row r="199" spans="1:16" ht="15.75" thickBot="1" x14ac:dyDescent="0.3">
      <c r="A199" s="125" t="s">
        <v>131</v>
      </c>
      <c r="B199" s="55"/>
      <c r="C199" s="135"/>
      <c r="D199" s="135"/>
      <c r="E199" s="143">
        <f ca="1">SUM(E193:E198)</f>
        <v>0</v>
      </c>
      <c r="F199" s="135"/>
      <c r="G199" s="143">
        <f ca="1">SUM(G193:G198)</f>
        <v>0</v>
      </c>
      <c r="H199" s="135"/>
      <c r="I199" s="143">
        <f ca="1">SUM(I193:I198)</f>
        <v>0</v>
      </c>
      <c r="J199" s="135"/>
      <c r="K199" s="143">
        <f ca="1">SUM(K193:K198)</f>
        <v>0</v>
      </c>
      <c r="L199" s="135"/>
      <c r="M199" s="143">
        <f ca="1">SUM(M193:M198)</f>
        <v>0</v>
      </c>
      <c r="N199" s="135"/>
      <c r="O199" s="143">
        <f ca="1">SUM(O193:O198)</f>
        <v>0</v>
      </c>
      <c r="P199" s="46"/>
    </row>
    <row r="200" spans="1:16" ht="16.5" thickBot="1" x14ac:dyDescent="0.3">
      <c r="A200" s="343" t="s">
        <v>141</v>
      </c>
      <c r="B200" s="344"/>
      <c r="C200" s="344"/>
      <c r="D200" s="344"/>
      <c r="E200" s="344"/>
      <c r="F200" s="344"/>
      <c r="G200" s="344"/>
      <c r="H200" s="344"/>
      <c r="I200" s="344"/>
      <c r="J200" s="344"/>
      <c r="K200" s="344"/>
      <c r="L200" s="344"/>
      <c r="M200" s="344"/>
      <c r="N200" s="344"/>
      <c r="O200" s="345"/>
      <c r="P200" s="46"/>
    </row>
    <row r="201" spans="1:16" ht="15.75" thickBot="1" x14ac:dyDescent="0.3">
      <c r="A201" s="54"/>
      <c r="B201" s="55"/>
      <c r="C201" s="135"/>
      <c r="D201" s="135"/>
      <c r="E201" s="135"/>
      <c r="F201" s="135"/>
      <c r="G201" s="135"/>
      <c r="H201" s="135"/>
      <c r="I201" s="135"/>
      <c r="J201" s="135"/>
      <c r="K201" s="135"/>
      <c r="L201" s="135"/>
      <c r="M201" s="135"/>
      <c r="N201" s="135"/>
      <c r="O201" s="135"/>
      <c r="P201" s="46"/>
    </row>
    <row r="202" spans="1:16" ht="15.75" thickBot="1" x14ac:dyDescent="0.3">
      <c r="A202" s="249" t="s">
        <v>47</v>
      </c>
      <c r="B202" s="250" t="s">
        <v>48</v>
      </c>
      <c r="C202" s="169" t="str">
        <f ca="1">IFERROR('transfer 3'!W144,"")</f>
        <v/>
      </c>
      <c r="D202" s="142">
        <f>'Default Conversions'!D73</f>
        <v>9.1999999999999998E-3</v>
      </c>
      <c r="E202" s="121" t="str">
        <f ca="1">IFERROR(D202*$C202,"")</f>
        <v/>
      </c>
      <c r="F202" s="142">
        <f>'Default Conversions'!F73</f>
        <v>5</v>
      </c>
      <c r="G202" s="121" t="str">
        <f ca="1">IFERROR(F202*$C202,"")</f>
        <v/>
      </c>
      <c r="H202" s="142">
        <f>'Default Conversions'!H73</f>
        <v>9.7000000000000003E-3</v>
      </c>
      <c r="I202" s="121" t="str">
        <f ca="1">IFERROR(H202*$C202,"")</f>
        <v/>
      </c>
      <c r="J202" s="142">
        <f>'Default Conversions'!J73</f>
        <v>5.8999999999999999E-3</v>
      </c>
      <c r="K202" s="121" t="str">
        <f ca="1">IFERROR(J202*$C202,"")</f>
        <v/>
      </c>
      <c r="L202" s="142">
        <f>'Default Conversions'!L73</f>
        <v>1.6E-2</v>
      </c>
      <c r="M202" s="121" t="str">
        <f ca="1">IFERROR(L202*$C202,"")</f>
        <v/>
      </c>
      <c r="N202" s="142">
        <f>'Default Conversions'!N73</f>
        <v>1.5E-5</v>
      </c>
      <c r="O202" s="121" t="str">
        <f ca="1">IFERROR(N202*$C202,"")</f>
        <v/>
      </c>
      <c r="P202" s="46"/>
    </row>
    <row r="203" spans="1:16" ht="15.75" thickBot="1" x14ac:dyDescent="0.3">
      <c r="A203" s="251" t="e">
        <f ca="1">'transfer 3'!Q149</f>
        <v>#REF!</v>
      </c>
      <c r="B203" s="134" t="s">
        <v>48</v>
      </c>
      <c r="C203" s="170" t="str">
        <f ca="1">IFERROR('transfer 3'!W149,"")</f>
        <v/>
      </c>
      <c r="D203" s="135" t="e">
        <f ca="1">'Transfer 1'!D70</f>
        <v>#REF!</v>
      </c>
      <c r="E203" s="134" t="str">
        <f t="shared" ref="E203:E204" ca="1" si="56">IFERROR(D203*$C203,"")</f>
        <v/>
      </c>
      <c r="F203" s="135" t="e">
        <f ca="1">'Transfer 1'!F70</f>
        <v>#REF!</v>
      </c>
      <c r="G203" s="134" t="str">
        <f t="shared" ref="G203:G204" ca="1" si="57">IFERROR(F203*$C203,"")</f>
        <v/>
      </c>
      <c r="H203" s="135" t="e">
        <f ca="1">'Transfer 1'!H70</f>
        <v>#REF!</v>
      </c>
      <c r="I203" s="134" t="str">
        <f t="shared" ref="I203:I204" ca="1" si="58">IFERROR(H203*$C203,"")</f>
        <v/>
      </c>
      <c r="J203" s="135" t="e">
        <f ca="1">'Transfer 1'!J70</f>
        <v>#REF!</v>
      </c>
      <c r="K203" s="134" t="str">
        <f t="shared" ref="K203:K204" ca="1" si="59">IFERROR(J203*$C203,"")</f>
        <v/>
      </c>
      <c r="L203" s="135" t="e">
        <f ca="1">'Transfer 1'!L70</f>
        <v>#REF!</v>
      </c>
      <c r="M203" s="134" t="str">
        <f t="shared" ref="M203:M204" ca="1" si="60">IFERROR(L203*$C203,"")</f>
        <v/>
      </c>
      <c r="N203" s="135" t="e">
        <f ca="1">'Transfer 1'!N70</f>
        <v>#REF!</v>
      </c>
      <c r="O203" s="134" t="str">
        <f t="shared" ref="O203:O204" ca="1" si="61">IFERROR(N203*$C203,"")</f>
        <v/>
      </c>
      <c r="P203" s="46"/>
    </row>
    <row r="204" spans="1:16" ht="15.75" thickBot="1" x14ac:dyDescent="0.3">
      <c r="A204" s="251" t="e">
        <f ca="1">'transfer 3'!Q150</f>
        <v>#REF!</v>
      </c>
      <c r="B204" s="250" t="s">
        <v>48</v>
      </c>
      <c r="C204" s="170" t="str">
        <f ca="1">IFERROR('transfer 3'!W150,"")</f>
        <v/>
      </c>
      <c r="D204" s="135" t="e">
        <f ca="1">'Transfer 1'!D71</f>
        <v>#REF!</v>
      </c>
      <c r="E204" s="121" t="str">
        <f t="shared" ca="1" si="56"/>
        <v/>
      </c>
      <c r="F204" s="135" t="e">
        <f ca="1">'Transfer 1'!F71</f>
        <v>#REF!</v>
      </c>
      <c r="G204" s="121" t="str">
        <f t="shared" ca="1" si="57"/>
        <v/>
      </c>
      <c r="H204" s="135" t="e">
        <f ca="1">'Transfer 1'!H71</f>
        <v>#REF!</v>
      </c>
      <c r="I204" s="121" t="str">
        <f t="shared" ca="1" si="58"/>
        <v/>
      </c>
      <c r="J204" s="135" t="e">
        <f ca="1">'Transfer 1'!J71</f>
        <v>#REF!</v>
      </c>
      <c r="K204" s="121" t="str">
        <f t="shared" ca="1" si="59"/>
        <v/>
      </c>
      <c r="L204" s="135" t="e">
        <f ca="1">'Transfer 1'!L71</f>
        <v>#REF!</v>
      </c>
      <c r="M204" s="121" t="str">
        <f t="shared" ca="1" si="60"/>
        <v/>
      </c>
      <c r="N204" s="135" t="e">
        <f ca="1">'Transfer 1'!N71</f>
        <v>#REF!</v>
      </c>
      <c r="O204" s="121" t="str">
        <f t="shared" ca="1" si="61"/>
        <v/>
      </c>
      <c r="P204" s="46"/>
    </row>
    <row r="205" spans="1:16" ht="16.5" thickBot="1" x14ac:dyDescent="0.3">
      <c r="A205" s="343" t="s">
        <v>141</v>
      </c>
      <c r="B205" s="344"/>
      <c r="C205" s="344"/>
      <c r="D205" s="344"/>
      <c r="E205" s="344"/>
      <c r="F205" s="344"/>
      <c r="G205" s="344"/>
      <c r="H205" s="344"/>
      <c r="I205" s="344"/>
      <c r="J205" s="344"/>
      <c r="K205" s="344"/>
      <c r="L205" s="344"/>
      <c r="M205" s="344"/>
      <c r="N205" s="344"/>
      <c r="O205" s="345"/>
      <c r="P205" s="46"/>
    </row>
    <row r="206" spans="1:16" x14ac:dyDescent="0.25">
      <c r="A206" s="180"/>
      <c r="B206" s="181"/>
      <c r="C206" s="182"/>
      <c r="D206" s="181"/>
      <c r="E206" s="181"/>
      <c r="F206" s="181"/>
      <c r="G206" s="181"/>
      <c r="H206" s="181"/>
      <c r="I206" s="181"/>
      <c r="J206" s="181"/>
      <c r="K206" s="181"/>
      <c r="L206" s="181"/>
      <c r="M206" s="181"/>
      <c r="N206" s="181"/>
      <c r="O206" s="181"/>
      <c r="P206" s="46"/>
    </row>
    <row r="207" spans="1:16" ht="15.75" x14ac:dyDescent="0.25">
      <c r="A207" s="230" t="str">
        <f>General!$A$4</f>
        <v>Spreadsheets for Environmental Footprint Analysis (SEFA) Version 3.0, November 2019</v>
      </c>
      <c r="B207" s="213"/>
      <c r="C207" s="213"/>
      <c r="D207" s="213"/>
      <c r="E207" s="213"/>
      <c r="F207" s="213"/>
      <c r="G207" s="213"/>
      <c r="H207" s="213"/>
      <c r="I207" s="213"/>
      <c r="J207" s="213"/>
      <c r="K207" s="213"/>
      <c r="L207" s="213"/>
      <c r="M207" s="213"/>
      <c r="N207" s="2"/>
      <c r="O207" s="47" t="e">
        <f ca="1">General!$A$3</f>
        <v>#REF!</v>
      </c>
      <c r="P207" s="46"/>
    </row>
    <row r="208" spans="1:16" x14ac:dyDescent="0.25">
      <c r="A208" s="213"/>
      <c r="B208" s="213"/>
      <c r="C208" s="213"/>
      <c r="D208" s="213"/>
      <c r="E208" s="213"/>
      <c r="F208" s="213"/>
      <c r="G208" s="213"/>
      <c r="H208" s="213"/>
      <c r="I208" s="213"/>
      <c r="J208" s="213"/>
      <c r="K208" s="213"/>
      <c r="L208" s="213"/>
      <c r="M208" s="213"/>
      <c r="N208" s="2"/>
      <c r="O208" s="47" t="e">
        <f ca="1">General!$A$6</f>
        <v>#REF!</v>
      </c>
      <c r="P208" s="46"/>
    </row>
    <row r="209" spans="1:16" x14ac:dyDescent="0.25">
      <c r="A209" s="213"/>
      <c r="B209" s="213"/>
      <c r="C209" s="213"/>
      <c r="D209" s="213"/>
      <c r="E209" s="213"/>
      <c r="F209" s="213"/>
      <c r="G209" s="213"/>
      <c r="H209" s="213"/>
      <c r="I209" s="213"/>
      <c r="J209" s="213"/>
      <c r="K209" s="213"/>
      <c r="L209" s="213"/>
      <c r="M209" s="213"/>
      <c r="N209" s="2"/>
      <c r="O209" s="47" t="e">
        <f ca="1">General!$C$20</f>
        <v>#REF!</v>
      </c>
      <c r="P209" s="46"/>
    </row>
    <row r="210" spans="1:16" ht="18.75" x14ac:dyDescent="0.3">
      <c r="A210" s="354" t="e">
        <f ca="1">CONCATENATE(O3," - Off-Site Footprint (Scope 3b)")</f>
        <v>#REF!</v>
      </c>
      <c r="B210" s="354"/>
      <c r="C210" s="354"/>
      <c r="D210" s="354"/>
      <c r="E210" s="354"/>
      <c r="F210" s="354"/>
      <c r="G210" s="354"/>
      <c r="H210" s="354"/>
      <c r="I210" s="354"/>
      <c r="J210" s="354"/>
      <c r="K210" s="354"/>
      <c r="L210" s="354"/>
      <c r="M210" s="354"/>
      <c r="N210" s="354"/>
      <c r="O210" s="354"/>
      <c r="P210" s="46"/>
    </row>
    <row r="211" spans="1:16" ht="18.75" hidden="1" x14ac:dyDescent="0.3">
      <c r="A211" s="354" t="e">
        <f ca="1">CONCATENATE(O3," - Off-Site Footprint (Scope 3b) (continued)")</f>
        <v>#REF!</v>
      </c>
      <c r="B211" s="354"/>
      <c r="C211" s="354"/>
      <c r="D211" s="354"/>
      <c r="E211" s="354"/>
      <c r="F211" s="354"/>
      <c r="G211" s="354"/>
      <c r="H211" s="354"/>
      <c r="I211" s="354"/>
      <c r="J211" s="354"/>
      <c r="K211" s="354"/>
      <c r="L211" s="354"/>
      <c r="M211" s="354"/>
      <c r="N211" s="354"/>
      <c r="O211" s="354"/>
      <c r="P211" s="46"/>
    </row>
    <row r="212" spans="1:16" ht="15.75" thickBot="1" x14ac:dyDescent="0.3">
      <c r="A212" s="46"/>
      <c r="B212" s="46"/>
      <c r="C212" s="46"/>
      <c r="D212" s="46"/>
      <c r="E212" s="46"/>
      <c r="F212" s="46"/>
      <c r="G212" s="46"/>
      <c r="H212" s="46"/>
      <c r="I212" s="46"/>
      <c r="J212" s="46"/>
      <c r="K212" s="46"/>
      <c r="L212" s="46"/>
      <c r="M212" s="46"/>
      <c r="N212" s="46"/>
      <c r="O212" s="46"/>
      <c r="P212" s="46"/>
    </row>
    <row r="213" spans="1:16" ht="15.75" thickBot="1" x14ac:dyDescent="0.3">
      <c r="A213" s="349" t="s">
        <v>19</v>
      </c>
      <c r="B213" s="357" t="s">
        <v>0</v>
      </c>
      <c r="C213" s="349" t="s">
        <v>5</v>
      </c>
      <c r="D213" s="349" t="s">
        <v>6</v>
      </c>
      <c r="E213" s="349"/>
      <c r="F213" s="349" t="s">
        <v>7</v>
      </c>
      <c r="G213" s="349"/>
      <c r="H213" s="349" t="s">
        <v>8</v>
      </c>
      <c r="I213" s="349"/>
      <c r="J213" s="349" t="s">
        <v>9</v>
      </c>
      <c r="K213" s="349"/>
      <c r="L213" s="349" t="s">
        <v>10</v>
      </c>
      <c r="M213" s="349"/>
      <c r="N213" s="349" t="s">
        <v>11</v>
      </c>
      <c r="O213" s="349"/>
      <c r="P213" s="46"/>
    </row>
    <row r="214" spans="1:16" ht="15.75" thickBot="1" x14ac:dyDescent="0.3">
      <c r="A214" s="349"/>
      <c r="B214" s="357"/>
      <c r="C214" s="349"/>
      <c r="D214" s="143" t="s">
        <v>12</v>
      </c>
      <c r="E214" s="349" t="s">
        <v>13</v>
      </c>
      <c r="F214" s="143" t="s">
        <v>12</v>
      </c>
      <c r="G214" s="349" t="s">
        <v>119</v>
      </c>
      <c r="H214" s="143" t="s">
        <v>12</v>
      </c>
      <c r="I214" s="349" t="s">
        <v>14</v>
      </c>
      <c r="J214" s="143" t="s">
        <v>12</v>
      </c>
      <c r="K214" s="349" t="s">
        <v>14</v>
      </c>
      <c r="L214" s="143" t="s">
        <v>12</v>
      </c>
      <c r="M214" s="349" t="s">
        <v>14</v>
      </c>
      <c r="N214" s="143" t="s">
        <v>12</v>
      </c>
      <c r="O214" s="349" t="s">
        <v>14</v>
      </c>
      <c r="P214" s="46"/>
    </row>
    <row r="215" spans="1:16" ht="15.75" thickBot="1" x14ac:dyDescent="0.3">
      <c r="A215" s="349"/>
      <c r="B215" s="357"/>
      <c r="C215" s="349"/>
      <c r="D215" s="143" t="s">
        <v>15</v>
      </c>
      <c r="E215" s="349"/>
      <c r="F215" s="143" t="s">
        <v>15</v>
      </c>
      <c r="G215" s="349"/>
      <c r="H215" s="143" t="s">
        <v>15</v>
      </c>
      <c r="I215" s="349"/>
      <c r="J215" s="143" t="s">
        <v>15</v>
      </c>
      <c r="K215" s="349"/>
      <c r="L215" s="143" t="s">
        <v>15</v>
      </c>
      <c r="M215" s="349"/>
      <c r="N215" s="143" t="s">
        <v>15</v>
      </c>
      <c r="O215" s="349"/>
      <c r="P215" s="46"/>
    </row>
    <row r="216" spans="1:16" ht="15.75" thickBot="1" x14ac:dyDescent="0.3">
      <c r="A216" s="146" t="s">
        <v>49</v>
      </c>
      <c r="B216" s="147"/>
      <c r="C216" s="135"/>
      <c r="D216" s="135"/>
      <c r="E216" s="135"/>
      <c r="F216" s="135"/>
      <c r="G216" s="135"/>
      <c r="H216" s="135"/>
      <c r="I216" s="135"/>
      <c r="J216" s="135"/>
      <c r="K216" s="135"/>
      <c r="L216" s="135"/>
      <c r="M216" s="135"/>
      <c r="N216" s="135"/>
      <c r="O216" s="135"/>
      <c r="P216" s="46"/>
    </row>
    <row r="217" spans="1:16" ht="15.75" thickBot="1" x14ac:dyDescent="0.3">
      <c r="A217" s="132" t="s">
        <v>331</v>
      </c>
      <c r="B217" s="253" t="s">
        <v>61</v>
      </c>
      <c r="C217" s="170" t="str">
        <f ca="1">IFERROR('transfer 3'!W153,"")</f>
        <v/>
      </c>
      <c r="D217" s="135">
        <f>'Default Conversions'!D76</f>
        <v>6.0899999999999999E-3</v>
      </c>
      <c r="E217" s="52" t="str">
        <f t="shared" ref="E217:O231" ca="1" si="62">IFERROR(D217*$C217,"")</f>
        <v/>
      </c>
      <c r="F217" s="135">
        <f>'Default Conversions'!F76</f>
        <v>2.4300000000000002</v>
      </c>
      <c r="G217" s="52" t="str">
        <f t="shared" ca="1" si="62"/>
        <v/>
      </c>
      <c r="H217" s="135">
        <f>'Default Conversions'!H76</f>
        <v>1.6000000000000001E-3</v>
      </c>
      <c r="I217" s="52" t="str">
        <f t="shared" ca="1" si="62"/>
        <v/>
      </c>
      <c r="J217" s="135">
        <f>'Default Conversions'!J76</f>
        <v>1.67E-3</v>
      </c>
      <c r="K217" s="52" t="str">
        <f t="shared" ca="1" si="62"/>
        <v/>
      </c>
      <c r="L217" s="135">
        <f>'Default Conversions'!L76</f>
        <v>2.0900000000000001E-4</v>
      </c>
      <c r="M217" s="52" t="str">
        <f t="shared" ca="1" si="62"/>
        <v/>
      </c>
      <c r="N217" s="135">
        <f>'Default Conversions'!N76</f>
        <v>8.7000000000000001E-5</v>
      </c>
      <c r="O217" s="52" t="str">
        <f t="shared" ca="1" si="62"/>
        <v/>
      </c>
      <c r="P217" s="46"/>
    </row>
    <row r="218" spans="1:16" ht="15.75" thickBot="1" x14ac:dyDescent="0.3">
      <c r="A218" s="132" t="s">
        <v>155</v>
      </c>
      <c r="B218" s="52" t="s">
        <v>48</v>
      </c>
      <c r="C218" s="170" t="str">
        <f ca="1">IFERROR('transfer 3'!W154,"")</f>
        <v/>
      </c>
      <c r="D218" s="252">
        <f>'Default Conversions'!D77</f>
        <v>1.4999999999999999E-2</v>
      </c>
      <c r="E218" s="52" t="str">
        <f t="shared" ca="1" si="62"/>
        <v/>
      </c>
      <c r="F218" s="252">
        <f>'Default Conversions'!F77</f>
        <v>4.4000000000000004</v>
      </c>
      <c r="G218" s="52" t="str">
        <f t="shared" ca="1" si="62"/>
        <v/>
      </c>
      <c r="H218" s="252">
        <f>'Default Conversions'!H77</f>
        <v>1.6E-2</v>
      </c>
      <c r="I218" s="52" t="str">
        <f t="shared" ca="1" si="62"/>
        <v/>
      </c>
      <c r="J218" s="252">
        <f>'Default Conversions'!J77</f>
        <v>1.4999999999999999E-2</v>
      </c>
      <c r="K218" s="52" t="str">
        <f t="shared" ca="1" si="62"/>
        <v/>
      </c>
      <c r="L218" s="252" t="str">
        <f>'Default Conversions'!L77</f>
        <v>NP</v>
      </c>
      <c r="M218" s="52" t="str">
        <f t="shared" ca="1" si="62"/>
        <v/>
      </c>
      <c r="N218" s="252" t="str">
        <f>'Default Conversions'!N77</f>
        <v>NP</v>
      </c>
      <c r="O218" s="52" t="str">
        <f t="shared" ca="1" si="62"/>
        <v/>
      </c>
      <c r="P218" s="46"/>
    </row>
    <row r="219" spans="1:16" ht="15.75" thickBot="1" x14ac:dyDescent="0.3">
      <c r="A219" s="132" t="s">
        <v>174</v>
      </c>
      <c r="B219" s="52" t="s">
        <v>50</v>
      </c>
      <c r="C219" s="170" t="str">
        <f ca="1">IFERROR('transfer 3'!W155,"")</f>
        <v/>
      </c>
      <c r="D219" s="135">
        <f>'Default Conversions'!D78</f>
        <v>0.16</v>
      </c>
      <c r="E219" s="52" t="str">
        <f t="shared" ca="1" si="62"/>
        <v/>
      </c>
      <c r="F219" s="135">
        <f>'Default Conversions'!F78</f>
        <v>25</v>
      </c>
      <c r="G219" s="52" t="str">
        <f t="shared" ca="1" si="62"/>
        <v/>
      </c>
      <c r="H219" s="135">
        <f>'Default Conversions'!H78</f>
        <v>0.14000000000000001</v>
      </c>
      <c r="I219" s="52" t="str">
        <f t="shared" ca="1" si="62"/>
        <v/>
      </c>
      <c r="J219" s="135">
        <f>'Default Conversions'!J78</f>
        <v>7.4999999999999997E-2</v>
      </c>
      <c r="K219" s="52" t="str">
        <f t="shared" ca="1" si="62"/>
        <v/>
      </c>
      <c r="L219" s="135">
        <f>'Default Conversions'!L78</f>
        <v>0.4</v>
      </c>
      <c r="M219" s="52" t="str">
        <f t="shared" ca="1" si="62"/>
        <v/>
      </c>
      <c r="N219" s="135">
        <f>'Default Conversions'!N78</f>
        <v>1.4E-3</v>
      </c>
      <c r="O219" s="52" t="str">
        <f t="shared" ca="1" si="62"/>
        <v/>
      </c>
      <c r="P219" s="46"/>
    </row>
    <row r="220" spans="1:16" ht="15.75" thickBot="1" x14ac:dyDescent="0.3">
      <c r="A220" s="132" t="s">
        <v>175</v>
      </c>
      <c r="B220" s="52" t="s">
        <v>50</v>
      </c>
      <c r="C220" s="170" t="str">
        <f ca="1">IFERROR('transfer 3'!W156,"")</f>
        <v/>
      </c>
      <c r="D220" s="135">
        <f>'Default Conversions'!D79</f>
        <v>0.18</v>
      </c>
      <c r="E220" s="52" t="str">
        <f t="shared" ca="1" si="62"/>
        <v/>
      </c>
      <c r="F220" s="135">
        <f>'Default Conversions'!F79</f>
        <v>27.500000000000004</v>
      </c>
      <c r="G220" s="52" t="str">
        <f t="shared" ca="1" si="62"/>
        <v/>
      </c>
      <c r="H220" s="135">
        <f>'Default Conversions'!H79</f>
        <v>0.15400000000000003</v>
      </c>
      <c r="I220" s="52" t="str">
        <f t="shared" ca="1" si="62"/>
        <v/>
      </c>
      <c r="J220" s="135">
        <f>'Default Conversions'!J79</f>
        <v>8.2500000000000004E-2</v>
      </c>
      <c r="K220" s="52" t="str">
        <f t="shared" ca="1" si="62"/>
        <v/>
      </c>
      <c r="L220" s="135">
        <f>'Default Conversions'!L79</f>
        <v>0.44000000000000006</v>
      </c>
      <c r="M220" s="52" t="str">
        <f t="shared" ca="1" si="62"/>
        <v/>
      </c>
      <c r="N220" s="135">
        <f>'Default Conversions'!N79</f>
        <v>1.5400000000000001E-3</v>
      </c>
      <c r="O220" s="52" t="str">
        <f t="shared" ca="1" si="62"/>
        <v/>
      </c>
      <c r="P220" s="46"/>
    </row>
    <row r="221" spans="1:16" ht="15.75" thickBot="1" x14ac:dyDescent="0.3">
      <c r="A221" s="132" t="s">
        <v>285</v>
      </c>
      <c r="B221" s="52" t="s">
        <v>327</v>
      </c>
      <c r="C221" s="170" t="str">
        <f ca="1">IFERROR('transfer 3'!W167,"")</f>
        <v/>
      </c>
      <c r="D221" s="135">
        <f>'Default Conversions'!D80</f>
        <v>5.8071029117000003E-2</v>
      </c>
      <c r="E221" s="52" t="str">
        <f t="shared" ca="1" si="62"/>
        <v/>
      </c>
      <c r="F221" s="135">
        <f>'Default Conversions'!F80</f>
        <v>6.8534384200000007</v>
      </c>
      <c r="G221" s="52" t="str">
        <f t="shared" ca="1" si="62"/>
        <v/>
      </c>
      <c r="H221" s="135">
        <f>'Default Conversions'!H80</f>
        <v>0.13140195739999999</v>
      </c>
      <c r="I221" s="52" t="str">
        <f t="shared" ca="1" si="62"/>
        <v/>
      </c>
      <c r="J221" s="135">
        <f>'Default Conversions'!J80</f>
        <v>0.30387576659999999</v>
      </c>
      <c r="K221" s="52" t="str">
        <f t="shared" ca="1" si="62"/>
        <v/>
      </c>
      <c r="L221" s="135">
        <f>'Default Conversions'!L80</f>
        <v>4.556982414E-2</v>
      </c>
      <c r="M221" s="52" t="str">
        <f t="shared" ca="1" si="62"/>
        <v/>
      </c>
      <c r="N221" s="135">
        <f>'Default Conversions'!N80</f>
        <v>3.3016528560000001E-2</v>
      </c>
      <c r="O221" s="52" t="str">
        <f t="shared" ca="1" si="62"/>
        <v/>
      </c>
      <c r="P221" s="46"/>
    </row>
    <row r="222" spans="1:16" ht="15.75" thickBot="1" x14ac:dyDescent="0.3">
      <c r="A222" s="132" t="s">
        <v>286</v>
      </c>
      <c r="B222" s="52" t="s">
        <v>327</v>
      </c>
      <c r="C222" s="170" t="str">
        <f ca="1">IFERROR('transfer 3'!W168,"")</f>
        <v/>
      </c>
      <c r="D222" s="135">
        <f>'Default Conversions'!D81</f>
        <v>0.21199999999999999</v>
      </c>
      <c r="E222" s="52" t="str">
        <f t="shared" ca="1" si="62"/>
        <v/>
      </c>
      <c r="F222" s="135">
        <f>'Default Conversions'!F81</f>
        <v>27.4693</v>
      </c>
      <c r="G222" s="52" t="str">
        <f t="shared" ca="1" si="62"/>
        <v/>
      </c>
      <c r="H222" s="135">
        <f>'Default Conversions'!H81</f>
        <v>0.64229999999999998</v>
      </c>
      <c r="I222" s="52" t="str">
        <f t="shared" ca="1" si="62"/>
        <v/>
      </c>
      <c r="J222" s="135">
        <f>'Default Conversions'!J81</f>
        <v>1.5072000000000001</v>
      </c>
      <c r="K222" s="52" t="str">
        <f t="shared" ca="1" si="62"/>
        <v/>
      </c>
      <c r="L222" s="135">
        <f>'Default Conversions'!L81</f>
        <v>0.22639999999999999</v>
      </c>
      <c r="M222" s="52" t="str">
        <f t="shared" ca="1" si="62"/>
        <v/>
      </c>
      <c r="N222" s="135">
        <f>'Default Conversions'!N81</f>
        <v>0.1643</v>
      </c>
      <c r="O222" s="52" t="str">
        <f t="shared" ca="1" si="62"/>
        <v/>
      </c>
      <c r="P222" s="46"/>
    </row>
    <row r="223" spans="1:16" ht="15.75" thickBot="1" x14ac:dyDescent="0.3">
      <c r="A223" s="132" t="s">
        <v>287</v>
      </c>
      <c r="B223" s="52" t="s">
        <v>327</v>
      </c>
      <c r="C223" s="170" t="str">
        <f ca="1">IFERROR('transfer 3'!W169,"")</f>
        <v/>
      </c>
      <c r="D223" s="135">
        <f>'Default Conversions'!D82</f>
        <v>7.3171472399999993E-2</v>
      </c>
      <c r="E223" s="52" t="str">
        <f t="shared" ca="1" si="62"/>
        <v/>
      </c>
      <c r="F223" s="135">
        <f>'Default Conversions'!F82</f>
        <v>9.3254580000000011</v>
      </c>
      <c r="G223" s="52" t="str">
        <f t="shared" ca="1" si="62"/>
        <v/>
      </c>
      <c r="H223" s="135">
        <f>'Default Conversions'!H82</f>
        <v>0.21274390000000001</v>
      </c>
      <c r="I223" s="52" t="str">
        <f t="shared" ca="1" si="62"/>
        <v/>
      </c>
      <c r="J223" s="135">
        <f>'Default Conversions'!J82</f>
        <v>0.49823960000000006</v>
      </c>
      <c r="K223" s="52" t="str">
        <f t="shared" ca="1" si="62"/>
        <v/>
      </c>
      <c r="L223" s="135">
        <f>'Default Conversions'!L82</f>
        <v>7.4735940000000001E-2</v>
      </c>
      <c r="M223" s="52" t="str">
        <f t="shared" ca="1" si="62"/>
        <v/>
      </c>
      <c r="N223" s="135">
        <f>'Default Conversions'!N82</f>
        <v>5.4233159999999996E-2</v>
      </c>
      <c r="O223" s="52" t="str">
        <f t="shared" ca="1" si="62"/>
        <v/>
      </c>
      <c r="P223" s="46"/>
    </row>
    <row r="224" spans="1:16" ht="15.75" thickBot="1" x14ac:dyDescent="0.3">
      <c r="A224" s="132" t="s">
        <v>288</v>
      </c>
      <c r="B224" s="52" t="s">
        <v>327</v>
      </c>
      <c r="C224" s="170" t="str">
        <f ca="1">IFERROR('transfer 3'!W170,"")</f>
        <v/>
      </c>
      <c r="D224" s="135">
        <f>'Default Conversions'!D83</f>
        <v>7.40245077E-3</v>
      </c>
      <c r="E224" s="52" t="str">
        <f t="shared" ca="1" si="62"/>
        <v/>
      </c>
      <c r="F224" s="135">
        <f>'Default Conversions'!F83</f>
        <v>0.64594779999999996</v>
      </c>
      <c r="G224" s="52" t="str">
        <f t="shared" ca="1" si="62"/>
        <v/>
      </c>
      <c r="H224" s="135">
        <f>'Default Conversions'!H83</f>
        <v>6.7681219999999997E-3</v>
      </c>
      <c r="I224" s="52" t="str">
        <f t="shared" ca="1" si="62"/>
        <v/>
      </c>
      <c r="J224" s="135">
        <f>'Default Conversions'!J83</f>
        <v>1.4792866000000002E-2</v>
      </c>
      <c r="K224" s="52" t="str">
        <f t="shared" ca="1" si="62"/>
        <v/>
      </c>
      <c r="L224" s="135">
        <f>'Default Conversions'!L83</f>
        <v>2.2023953999999999E-3</v>
      </c>
      <c r="M224" s="52" t="str">
        <f t="shared" ca="1" si="62"/>
        <v/>
      </c>
      <c r="N224" s="135">
        <f>'Default Conversions'!N83</f>
        <v>1.5542429999999999E-3</v>
      </c>
      <c r="O224" s="52" t="str">
        <f t="shared" ca="1" si="62"/>
        <v/>
      </c>
      <c r="P224" s="46"/>
    </row>
    <row r="225" spans="1:16" ht="15.75" thickBot="1" x14ac:dyDescent="0.3">
      <c r="A225" s="132" t="s">
        <v>289</v>
      </c>
      <c r="B225" s="52" t="s">
        <v>327</v>
      </c>
      <c r="C225" s="170" t="str">
        <f ca="1">IFERROR('transfer 3'!W171,"")</f>
        <v/>
      </c>
      <c r="D225" s="135">
        <f>'Default Conversions'!D84</f>
        <v>1.7439832799999999E-2</v>
      </c>
      <c r="E225" s="52" t="str">
        <f t="shared" ca="1" si="62"/>
        <v/>
      </c>
      <c r="F225" s="135">
        <f>'Default Conversions'!F84</f>
        <v>1.3381921999999999</v>
      </c>
      <c r="G225" s="52" t="str">
        <f t="shared" ca="1" si="62"/>
        <v/>
      </c>
      <c r="H225" s="135">
        <f>'Default Conversions'!H84</f>
        <v>7.0106280000000014E-3</v>
      </c>
      <c r="I225" s="52" t="str">
        <f t="shared" ca="1" si="62"/>
        <v/>
      </c>
      <c r="J225" s="135">
        <f>'Default Conversions'!J84</f>
        <v>1.3249645999999999E-2</v>
      </c>
      <c r="K225" s="52" t="str">
        <f t="shared" ca="1" si="62"/>
        <v/>
      </c>
      <c r="L225" s="135">
        <f>'Default Conversions'!L84</f>
        <v>1.940048E-3</v>
      </c>
      <c r="M225" s="52" t="str">
        <f t="shared" ca="1" si="62"/>
        <v/>
      </c>
      <c r="N225" s="135">
        <f>'Default Conversions'!N84</f>
        <v>1.2830772000000002E-3</v>
      </c>
      <c r="O225" s="52" t="str">
        <f t="shared" ca="1" si="62"/>
        <v/>
      </c>
      <c r="P225" s="46"/>
    </row>
    <row r="226" spans="1:16" ht="15.75" thickBot="1" x14ac:dyDescent="0.3">
      <c r="A226" s="132" t="s">
        <v>290</v>
      </c>
      <c r="B226" s="52" t="s">
        <v>327</v>
      </c>
      <c r="C226" s="170" t="str">
        <f ca="1">IFERROR('transfer 3'!W172,"")</f>
        <v/>
      </c>
      <c r="D226" s="135">
        <f>'Default Conversions'!D85</f>
        <v>2.3884988400000001E-2</v>
      </c>
      <c r="E226" s="52" t="str">
        <f t="shared" ca="1" si="62"/>
        <v/>
      </c>
      <c r="F226" s="135">
        <f>'Default Conversions'!F85</f>
        <v>1.8717054000000002</v>
      </c>
      <c r="G226" s="52" t="str">
        <f t="shared" ca="1" si="62"/>
        <v/>
      </c>
      <c r="H226" s="135">
        <f>'Default Conversions'!H85</f>
        <v>7.9806519999999995E-3</v>
      </c>
      <c r="I226" s="52" t="str">
        <f t="shared" ca="1" si="62"/>
        <v/>
      </c>
      <c r="J226" s="135">
        <f>'Default Conversions'!J85</f>
        <v>1.4153532000000002E-2</v>
      </c>
      <c r="K226" s="52" t="str">
        <f t="shared" ca="1" si="62"/>
        <v/>
      </c>
      <c r="L226" s="135">
        <f>'Default Conversions'!L85</f>
        <v>2.0546872000000004E-3</v>
      </c>
      <c r="M226" s="52" t="str">
        <f t="shared" ca="1" si="62"/>
        <v/>
      </c>
      <c r="N226" s="135">
        <f>'Default Conversions'!N85</f>
        <v>1.2874863999999999E-3</v>
      </c>
      <c r="O226" s="52" t="str">
        <f t="shared" ca="1" si="62"/>
        <v/>
      </c>
      <c r="P226" s="46"/>
    </row>
    <row r="227" spans="1:16" ht="15.75" thickBot="1" x14ac:dyDescent="0.3">
      <c r="A227" s="132" t="s">
        <v>291</v>
      </c>
      <c r="B227" s="52" t="s">
        <v>327</v>
      </c>
      <c r="C227" s="170" t="str">
        <f ca="1">IFERROR('transfer 3'!W173,"")</f>
        <v/>
      </c>
      <c r="D227" s="135">
        <f>'Default Conversions'!D86</f>
        <v>3.3647503500000002E-2</v>
      </c>
      <c r="E227" s="52" t="str">
        <f t="shared" ca="1" si="62"/>
        <v/>
      </c>
      <c r="F227" s="135">
        <f>'Default Conversions'!F86</f>
        <v>4.2989700000000006</v>
      </c>
      <c r="G227" s="52" t="str">
        <f t="shared" ca="1" si="62"/>
        <v/>
      </c>
      <c r="H227" s="135">
        <f>'Default Conversions'!H86</f>
        <v>9.5459180000000005E-2</v>
      </c>
      <c r="I227" s="52" t="str">
        <f t="shared" ca="1" si="62"/>
        <v/>
      </c>
      <c r="J227" s="135">
        <f>'Default Conversions'!J86</f>
        <v>0.22266460000000002</v>
      </c>
      <c r="K227" s="52" t="str">
        <f t="shared" ca="1" si="62"/>
        <v/>
      </c>
      <c r="L227" s="135">
        <f>'Default Conversions'!L86</f>
        <v>3.3509919999999999E-2</v>
      </c>
      <c r="M227" s="52" t="str">
        <f t="shared" ca="1" si="62"/>
        <v/>
      </c>
      <c r="N227" s="135">
        <f>'Default Conversions'!N86</f>
        <v>2.4250600000000001E-2</v>
      </c>
      <c r="O227" s="52" t="str">
        <f t="shared" ca="1" si="62"/>
        <v/>
      </c>
      <c r="P227" s="46"/>
    </row>
    <row r="228" spans="1:16" ht="15.75" thickBot="1" x14ac:dyDescent="0.3">
      <c r="A228" s="132" t="s">
        <v>292</v>
      </c>
      <c r="B228" s="52" t="s">
        <v>327</v>
      </c>
      <c r="C228" s="170" t="str">
        <f ca="1">IFERROR('transfer 3'!W174,"")</f>
        <v/>
      </c>
      <c r="D228" s="135">
        <f>'Default Conversions'!D87</f>
        <v>1.4122473300000001E-2</v>
      </c>
      <c r="E228" s="52" t="str">
        <f t="shared" ca="1" si="62"/>
        <v/>
      </c>
      <c r="F228" s="135">
        <f>'Default Conversions'!F87</f>
        <v>1.4726728</v>
      </c>
      <c r="G228" s="52" t="str">
        <f t="shared" ca="1" si="62"/>
        <v/>
      </c>
      <c r="H228" s="135">
        <f>'Default Conversions'!H87</f>
        <v>7.9806519999999995E-3</v>
      </c>
      <c r="I228" s="52" t="str">
        <f t="shared" ca="1" si="62"/>
        <v/>
      </c>
      <c r="J228" s="135">
        <f>'Default Conversions'!J87</f>
        <v>1.3602382E-2</v>
      </c>
      <c r="K228" s="52" t="str">
        <f t="shared" ca="1" si="62"/>
        <v/>
      </c>
      <c r="L228" s="135">
        <f>'Default Conversions'!L87</f>
        <v>1.9797308000000001E-3</v>
      </c>
      <c r="M228" s="52" t="str">
        <f t="shared" ca="1" si="62"/>
        <v/>
      </c>
      <c r="N228" s="135">
        <f>'Default Conversions'!N87</f>
        <v>1.2015070000000001E-3</v>
      </c>
      <c r="O228" s="52" t="str">
        <f t="shared" ca="1" si="62"/>
        <v/>
      </c>
      <c r="P228" s="46"/>
    </row>
    <row r="229" spans="1:16" ht="15.75" thickBot="1" x14ac:dyDescent="0.3">
      <c r="A229" s="132" t="s">
        <v>293</v>
      </c>
      <c r="B229" s="52" t="s">
        <v>327</v>
      </c>
      <c r="C229" s="170" t="str">
        <f ca="1">IFERROR('transfer 3'!W175,"")</f>
        <v/>
      </c>
      <c r="D229" s="135">
        <f>'Default Conversions'!D88</f>
        <v>5.1276899699999996E-2</v>
      </c>
      <c r="E229" s="52" t="str">
        <f t="shared" ca="1" si="62"/>
        <v/>
      </c>
      <c r="F229" s="135">
        <f>'Default Conversions'!F88</f>
        <v>5.224902000000001</v>
      </c>
      <c r="G229" s="52" t="str">
        <f t="shared" ca="1" si="62"/>
        <v/>
      </c>
      <c r="H229" s="135">
        <f>'Default Conversions'!H88</f>
        <v>8.3333879999999999E-2</v>
      </c>
      <c r="I229" s="52" t="str">
        <f t="shared" ca="1" si="62"/>
        <v/>
      </c>
      <c r="J229" s="135">
        <f>'Default Conversions'!J88</f>
        <v>0.19047744000000003</v>
      </c>
      <c r="K229" s="52" t="str">
        <f t="shared" ca="1" si="62"/>
        <v/>
      </c>
      <c r="L229" s="135">
        <f>'Default Conversions'!L88</f>
        <v>2.8439340000000004E-2</v>
      </c>
      <c r="M229" s="52" t="str">
        <f t="shared" ca="1" si="62"/>
        <v/>
      </c>
      <c r="N229" s="135">
        <f>'Default Conversions'!N88</f>
        <v>2.1208252E-2</v>
      </c>
      <c r="O229" s="52" t="str">
        <f t="shared" ca="1" si="62"/>
        <v/>
      </c>
      <c r="P229" s="46"/>
    </row>
    <row r="230" spans="1:16" ht="15.75" thickBot="1" x14ac:dyDescent="0.3">
      <c r="A230" s="132" t="s">
        <v>294</v>
      </c>
      <c r="B230" s="52" t="s">
        <v>327</v>
      </c>
      <c r="C230" s="170" t="str">
        <f ca="1">IFERROR('transfer 3'!W176,"")</f>
        <v/>
      </c>
      <c r="D230" s="135">
        <f>'Default Conversions'!D89</f>
        <v>7.6204486799999999E-2</v>
      </c>
      <c r="E230" s="52" t="str">
        <f t="shared" ca="1" si="62"/>
        <v/>
      </c>
      <c r="F230" s="135">
        <f>'Default Conversions'!F89</f>
        <v>9.0168140000000001</v>
      </c>
      <c r="G230" s="52" t="str">
        <f t="shared" ca="1" si="62"/>
        <v/>
      </c>
      <c r="H230" s="135">
        <f>'Default Conversions'!H89</f>
        <v>0.10449804</v>
      </c>
      <c r="I230" s="52" t="str">
        <f t="shared" ca="1" si="62"/>
        <v/>
      </c>
      <c r="J230" s="135">
        <f>'Default Conversions'!J89</f>
        <v>0.22707380000000005</v>
      </c>
      <c r="K230" s="52" t="str">
        <f t="shared" ca="1" si="62"/>
        <v/>
      </c>
      <c r="L230" s="135">
        <f>'Default Conversions'!L89</f>
        <v>3.3950840000000003E-2</v>
      </c>
      <c r="M230" s="52" t="str">
        <f t="shared" ca="1" si="62"/>
        <v/>
      </c>
      <c r="N230" s="135">
        <f>'Default Conversions'!N89</f>
        <v>2.3589220000000001E-2</v>
      </c>
      <c r="O230" s="52" t="str">
        <f t="shared" ca="1" si="62"/>
        <v/>
      </c>
      <c r="P230" s="46"/>
    </row>
    <row r="231" spans="1:16" ht="15.75" thickBot="1" x14ac:dyDescent="0.3">
      <c r="A231" s="132" t="s">
        <v>295</v>
      </c>
      <c r="B231" s="52" t="s">
        <v>327</v>
      </c>
      <c r="C231" s="170" t="str">
        <f ca="1">IFERROR('transfer 3'!W177,"")</f>
        <v/>
      </c>
      <c r="D231" s="135">
        <f>'Default Conversions'!D90</f>
        <v>7.1560183499999999E-2</v>
      </c>
      <c r="E231" s="52" t="str">
        <f t="shared" ca="1" si="62"/>
        <v/>
      </c>
      <c r="F231" s="135">
        <f>'Default Conversions'!F90</f>
        <v>7.8704220000000014</v>
      </c>
      <c r="G231" s="52" t="str">
        <f t="shared" ca="1" si="62"/>
        <v/>
      </c>
      <c r="H231" s="135">
        <f>'Default Conversions'!H90</f>
        <v>0.14594451999999999</v>
      </c>
      <c r="I231" s="52" t="str">
        <f t="shared" ca="1" si="62"/>
        <v/>
      </c>
      <c r="J231" s="135">
        <f>'Default Conversions'!J90</f>
        <v>0.33730380000000004</v>
      </c>
      <c r="K231" s="52" t="str">
        <f t="shared" ca="1" si="62"/>
        <v/>
      </c>
      <c r="L231" s="135">
        <f>'Default Conversions'!L90</f>
        <v>5.0485340000000004E-2</v>
      </c>
      <c r="M231" s="52" t="str">
        <f t="shared" ca="1" si="62"/>
        <v/>
      </c>
      <c r="N231" s="135">
        <f>'Default Conversions'!N90</f>
        <v>3.7257739999999998E-2</v>
      </c>
      <c r="O231" s="52" t="str">
        <f t="shared" ca="1" si="62"/>
        <v/>
      </c>
      <c r="P231" s="46"/>
    </row>
    <row r="232" spans="1:16" ht="30" customHeight="1" thickBot="1" x14ac:dyDescent="0.3">
      <c r="A232" s="343" t="s">
        <v>141</v>
      </c>
      <c r="B232" s="344"/>
      <c r="C232" s="344"/>
      <c r="D232" s="344"/>
      <c r="E232" s="344"/>
      <c r="F232" s="344"/>
      <c r="G232" s="344"/>
      <c r="H232" s="344"/>
      <c r="I232" s="344"/>
      <c r="J232" s="344"/>
      <c r="K232" s="344"/>
      <c r="L232" s="344"/>
      <c r="M232" s="344"/>
      <c r="N232" s="344"/>
      <c r="O232" s="345"/>
      <c r="P232" s="46"/>
    </row>
    <row r="233" spans="1:16" ht="15.75" thickBot="1" x14ac:dyDescent="0.3">
      <c r="A233" s="87"/>
      <c r="B233" s="147"/>
      <c r="C233" s="148"/>
      <c r="D233" s="135"/>
      <c r="E233" s="135"/>
      <c r="F233" s="135"/>
      <c r="G233" s="135"/>
      <c r="H233" s="135"/>
      <c r="I233" s="135"/>
      <c r="J233" s="135"/>
      <c r="K233" s="135"/>
      <c r="L233" s="135"/>
      <c r="M233" s="135"/>
      <c r="N233" s="135"/>
      <c r="O233" s="135"/>
      <c r="P233" s="46"/>
    </row>
    <row r="234" spans="1:16" ht="15.75" thickBot="1" x14ac:dyDescent="0.3">
      <c r="A234" s="149" t="s">
        <v>51</v>
      </c>
      <c r="B234" s="147"/>
      <c r="C234" s="135"/>
      <c r="D234" s="135"/>
      <c r="E234" s="135"/>
      <c r="F234" s="135"/>
      <c r="G234" s="135"/>
      <c r="H234" s="135"/>
      <c r="I234" s="135"/>
      <c r="J234" s="135"/>
      <c r="K234" s="135"/>
      <c r="L234" s="135"/>
      <c r="M234" s="135"/>
      <c r="N234" s="135"/>
      <c r="O234" s="135"/>
      <c r="P234" s="46"/>
    </row>
    <row r="235" spans="1:16" ht="15.75" thickBot="1" x14ac:dyDescent="0.3">
      <c r="A235" s="150" t="s">
        <v>52</v>
      </c>
      <c r="B235" s="147" t="s">
        <v>16</v>
      </c>
      <c r="C235" s="56" t="str">
        <f ca="1">IFERROR('transfer 3'!W180,"")</f>
        <v/>
      </c>
      <c r="D235" s="145">
        <f>'Default Conversions'!D93</f>
        <v>3.053799999999999</v>
      </c>
      <c r="E235" s="52" t="str">
        <f t="shared" ref="E235:O239" ca="1" si="63">IFERROR(D235*$C235,"")</f>
        <v/>
      </c>
      <c r="F235" s="145">
        <f>'Default Conversions'!F93</f>
        <v>180</v>
      </c>
      <c r="G235" s="52" t="str">
        <f t="shared" ca="1" si="63"/>
        <v/>
      </c>
      <c r="H235" s="145">
        <f>'Default Conversions'!H93</f>
        <v>0.76999999999999991</v>
      </c>
      <c r="I235" s="52" t="str">
        <f t="shared" ca="1" si="63"/>
        <v/>
      </c>
      <c r="J235" s="145">
        <f>'Default Conversions'!J93</f>
        <v>0.15</v>
      </c>
      <c r="K235" s="52" t="str">
        <f t="shared" ca="1" si="63"/>
        <v/>
      </c>
      <c r="L235" s="145">
        <f>'Default Conversions'!L93</f>
        <v>1.8000000000000002E-2</v>
      </c>
      <c r="M235" s="52" t="str">
        <f t="shared" ca="1" si="63"/>
        <v/>
      </c>
      <c r="N235" s="145" t="str">
        <f>'Default Conversions'!N93</f>
        <v>NP</v>
      </c>
      <c r="O235" s="52" t="str">
        <f t="shared" ca="1" si="63"/>
        <v/>
      </c>
      <c r="P235" s="46"/>
    </row>
    <row r="236" spans="1:16" ht="15.75" thickBot="1" x14ac:dyDescent="0.3">
      <c r="A236" s="150" t="s">
        <v>53</v>
      </c>
      <c r="B236" s="147" t="s">
        <v>16</v>
      </c>
      <c r="C236" s="56" t="str">
        <f ca="1">IFERROR('transfer 3'!W181,"")</f>
        <v/>
      </c>
      <c r="D236" s="145">
        <f>'Default Conversions'!D94</f>
        <v>1.6317999999999993</v>
      </c>
      <c r="E236" s="52" t="str">
        <f t="shared" ca="1" si="63"/>
        <v/>
      </c>
      <c r="F236" s="145">
        <f>'Default Conversions'!F94</f>
        <v>270</v>
      </c>
      <c r="G236" s="52" t="str">
        <f t="shared" ca="1" si="63"/>
        <v/>
      </c>
      <c r="H236" s="145">
        <f>'Default Conversions'!H94</f>
        <v>0.18000000000000002</v>
      </c>
      <c r="I236" s="52" t="str">
        <f t="shared" ca="1" si="63"/>
        <v/>
      </c>
      <c r="J236" s="145">
        <f>'Default Conversions'!J94</f>
        <v>13</v>
      </c>
      <c r="K236" s="52" t="str">
        <f t="shared" ca="1" si="63"/>
        <v/>
      </c>
      <c r="L236" s="145">
        <f>'Default Conversions'!L94</f>
        <v>7.0999999999999995E-3</v>
      </c>
      <c r="M236" s="52" t="str">
        <f t="shared" ca="1" si="63"/>
        <v/>
      </c>
      <c r="N236" s="145" t="str">
        <f>'Default Conversions'!N94</f>
        <v>NP</v>
      </c>
      <c r="O236" s="52" t="str">
        <f t="shared" ca="1" si="63"/>
        <v/>
      </c>
      <c r="P236" s="46"/>
    </row>
    <row r="237" spans="1:16" ht="15.75" thickBot="1" x14ac:dyDescent="0.3">
      <c r="A237" s="150" t="s">
        <v>54</v>
      </c>
      <c r="B237" s="147" t="s">
        <v>16</v>
      </c>
      <c r="C237" s="56" t="str">
        <f ca="1">IFERROR('transfer 3'!W182,"")</f>
        <v/>
      </c>
      <c r="D237" s="145">
        <f>'Default Conversions'!D95</f>
        <v>0.155472</v>
      </c>
      <c r="E237" s="52" t="str">
        <f t="shared" ca="1" si="63"/>
        <v/>
      </c>
      <c r="F237" s="145">
        <f>'Default Conversions'!F95</f>
        <v>25</v>
      </c>
      <c r="G237" s="52" t="str">
        <f t="shared" ca="1" si="63"/>
        <v/>
      </c>
      <c r="H237" s="145">
        <f>'Default Conversions'!H95</f>
        <v>0.15</v>
      </c>
      <c r="I237" s="52" t="str">
        <f t="shared" ca="1" si="63"/>
        <v/>
      </c>
      <c r="J237" s="145">
        <f>'Default Conversions'!J95</f>
        <v>0.5</v>
      </c>
      <c r="K237" s="52" t="str">
        <f t="shared" ca="1" si="63"/>
        <v/>
      </c>
      <c r="L237" s="145">
        <f>'Default Conversions'!L95</f>
        <v>1.5E-3</v>
      </c>
      <c r="M237" s="52" t="str">
        <f t="shared" ca="1" si="63"/>
        <v/>
      </c>
      <c r="N237" s="145" t="str">
        <f>'Default Conversions'!N95</f>
        <v>NP</v>
      </c>
      <c r="O237" s="52" t="str">
        <f t="shared" ca="1" si="63"/>
        <v/>
      </c>
      <c r="P237" s="46"/>
    </row>
    <row r="238" spans="1:16" ht="15.75" thickBot="1" x14ac:dyDescent="0.3">
      <c r="A238" s="150" t="s">
        <v>55</v>
      </c>
      <c r="B238" s="147" t="s">
        <v>16</v>
      </c>
      <c r="C238" s="56" t="str">
        <f ca="1">IFERROR('transfer 3'!W183,"")</f>
        <v/>
      </c>
      <c r="D238" s="145">
        <f>'Default Conversions'!D96</f>
        <v>2.2954000000000012</v>
      </c>
      <c r="E238" s="52" t="str">
        <f t="shared" ca="1" si="63"/>
        <v/>
      </c>
      <c r="F238" s="145">
        <f>'Default Conversions'!F96</f>
        <v>270</v>
      </c>
      <c r="G238" s="52" t="str">
        <f t="shared" ca="1" si="63"/>
        <v/>
      </c>
      <c r="H238" s="145">
        <f>'Default Conversions'!H96</f>
        <v>1.7</v>
      </c>
      <c r="I238" s="52" t="str">
        <f t="shared" ca="1" si="63"/>
        <v/>
      </c>
      <c r="J238" s="145">
        <f>'Default Conversions'!J96</f>
        <v>6.8999999999999992E-2</v>
      </c>
      <c r="K238" s="52" t="str">
        <f t="shared" ca="1" si="63"/>
        <v/>
      </c>
      <c r="L238" s="145">
        <f>'Default Conversions'!L96</f>
        <v>4.1999999999999996E-2</v>
      </c>
      <c r="M238" s="52" t="str">
        <f t="shared" ca="1" si="63"/>
        <v/>
      </c>
      <c r="N238" s="145" t="str">
        <f>'Default Conversions'!N96</f>
        <v>NP</v>
      </c>
      <c r="O238" s="52" t="str">
        <f t="shared" ca="1" si="63"/>
        <v/>
      </c>
      <c r="P238" s="46"/>
    </row>
    <row r="239" spans="1:16" ht="15.75" thickBot="1" x14ac:dyDescent="0.3">
      <c r="A239" s="150" t="s">
        <v>112</v>
      </c>
      <c r="B239" s="147" t="s">
        <v>16</v>
      </c>
      <c r="C239" s="56" t="str">
        <f ca="1">IFERROR('transfer 3'!W184,"")</f>
        <v/>
      </c>
      <c r="D239" s="135" t="str">
        <f ca="1">IFERROR('Transfer 2'!D27,"")</f>
        <v/>
      </c>
      <c r="E239" s="52" t="str">
        <f t="shared" ca="1" si="63"/>
        <v/>
      </c>
      <c r="F239" s="135" t="str">
        <f ca="1">IFERROR('Transfer 2'!F27,"")</f>
        <v/>
      </c>
      <c r="G239" s="52" t="str">
        <f t="shared" ca="1" si="63"/>
        <v/>
      </c>
      <c r="H239" s="135" t="str">
        <f ca="1">IFERROR('Transfer 2'!H27,"")</f>
        <v/>
      </c>
      <c r="I239" s="52" t="str">
        <f t="shared" ca="1" si="63"/>
        <v/>
      </c>
      <c r="J239" s="135" t="str">
        <f ca="1">IFERROR('Transfer 2'!J27,"")</f>
        <v/>
      </c>
      <c r="K239" s="52" t="str">
        <f t="shared" ca="1" si="63"/>
        <v/>
      </c>
      <c r="L239" s="135" t="str">
        <f ca="1">IFERROR('Transfer 2'!L27,"")</f>
        <v/>
      </c>
      <c r="M239" s="52" t="str">
        <f t="shared" ca="1" si="63"/>
        <v/>
      </c>
      <c r="N239" s="135" t="str">
        <f ca="1">IFERROR('Transfer 2'!N27,"")</f>
        <v/>
      </c>
      <c r="O239" s="52" t="str">
        <f t="shared" ca="1" si="63"/>
        <v/>
      </c>
      <c r="P239" s="46"/>
    </row>
    <row r="240" spans="1:16" ht="15.75" thickBot="1" x14ac:dyDescent="0.3">
      <c r="A240" s="125" t="s">
        <v>132</v>
      </c>
      <c r="B240" s="55"/>
      <c r="C240" s="135"/>
      <c r="D240" s="135"/>
      <c r="E240" s="143">
        <f ca="1">SUM(E235:E239)</f>
        <v>0</v>
      </c>
      <c r="F240" s="135"/>
      <c r="G240" s="143">
        <f ca="1">SUM(G235:G239)</f>
        <v>0</v>
      </c>
      <c r="H240" s="135"/>
      <c r="I240" s="143">
        <f ca="1">SUM(I235:I239)</f>
        <v>0</v>
      </c>
      <c r="J240" s="135"/>
      <c r="K240" s="143">
        <f ca="1">SUM(K235:K239)</f>
        <v>0</v>
      </c>
      <c r="L240" s="135"/>
      <c r="M240" s="143">
        <f ca="1">SUM(M235:M239)</f>
        <v>0</v>
      </c>
      <c r="N240" s="135"/>
      <c r="O240" s="143">
        <f ca="1">SUM(O239)</f>
        <v>0</v>
      </c>
      <c r="P240" s="46"/>
    </row>
    <row r="241" spans="1:16" ht="30" customHeight="1" thickBot="1" x14ac:dyDescent="0.3">
      <c r="A241" s="343" t="s">
        <v>141</v>
      </c>
      <c r="B241" s="344"/>
      <c r="C241" s="344"/>
      <c r="D241" s="344"/>
      <c r="E241" s="344"/>
      <c r="F241" s="344"/>
      <c r="G241" s="344"/>
      <c r="H241" s="344"/>
      <c r="I241" s="344"/>
      <c r="J241" s="344"/>
      <c r="K241" s="344"/>
      <c r="L241" s="344"/>
      <c r="M241" s="344"/>
      <c r="N241" s="344"/>
      <c r="O241" s="345"/>
      <c r="P241" s="46"/>
    </row>
    <row r="242" spans="1:16" ht="15.75" thickBot="1" x14ac:dyDescent="0.3">
      <c r="A242" s="150"/>
      <c r="B242" s="147"/>
      <c r="C242" s="135"/>
      <c r="D242" s="135"/>
      <c r="E242" s="135"/>
      <c r="F242" s="135"/>
      <c r="G242" s="135"/>
      <c r="H242" s="135"/>
      <c r="I242" s="135"/>
      <c r="J242" s="135"/>
      <c r="K242" s="135"/>
      <c r="L242" s="135"/>
      <c r="M242" s="135"/>
      <c r="N242" s="135"/>
      <c r="O242" s="135"/>
      <c r="P242" s="46"/>
    </row>
    <row r="243" spans="1:16" ht="15.75" thickBot="1" x14ac:dyDescent="0.3">
      <c r="A243" s="149" t="s">
        <v>56</v>
      </c>
      <c r="B243" s="147"/>
      <c r="C243" s="135"/>
      <c r="D243" s="135"/>
      <c r="E243" s="135"/>
      <c r="F243" s="135"/>
      <c r="G243" s="135"/>
      <c r="H243" s="135"/>
      <c r="I243" s="135"/>
      <c r="J243" s="135"/>
      <c r="K243" s="135"/>
      <c r="L243" s="135"/>
      <c r="M243" s="135"/>
      <c r="N243" s="135"/>
      <c r="O243" s="135"/>
      <c r="P243" s="46"/>
    </row>
    <row r="244" spans="1:16" ht="15.75" thickBot="1" x14ac:dyDescent="0.3">
      <c r="A244" s="150" t="s">
        <v>113</v>
      </c>
      <c r="B244" s="151" t="s">
        <v>16</v>
      </c>
      <c r="C244" s="169" t="str">
        <f ca="1">IFERROR('transfer 3'!W187,"")</f>
        <v/>
      </c>
      <c r="D244" s="142">
        <f>0.1*(D69+D11)</f>
        <v>1.0342</v>
      </c>
      <c r="E244" s="121" t="str">
        <f t="shared" ref="E244" ca="1" si="64">IFERROR(D244*$C244,"")</f>
        <v/>
      </c>
      <c r="F244" s="142" t="str">
        <f ca="1">IFERROR(0.1*F69,"")</f>
        <v/>
      </c>
      <c r="G244" s="121" t="str">
        <f t="shared" ref="G244" ca="1" si="65">IFERROR(F244*$C244,"")</f>
        <v/>
      </c>
      <c r="H244" s="142" t="str">
        <f ca="1">IFERROR(0.1*H69,"")</f>
        <v/>
      </c>
      <c r="I244" s="121" t="str">
        <f t="shared" ref="I244" ca="1" si="66">IFERROR(H244*$C244,"")</f>
        <v/>
      </c>
      <c r="J244" s="142" t="str">
        <f ca="1">IFERROR(0.1*J69,"")</f>
        <v/>
      </c>
      <c r="K244" s="121" t="str">
        <f t="shared" ref="K244" ca="1" si="67">IFERROR(J244*$C244,"")</f>
        <v/>
      </c>
      <c r="L244" s="142" t="str">
        <f ca="1">IFERROR(0.1*L69,"")</f>
        <v/>
      </c>
      <c r="M244" s="121" t="str">
        <f t="shared" ref="M244" ca="1" si="68">IFERROR(L244*$C244,"")</f>
        <v/>
      </c>
      <c r="N244" s="142" t="str">
        <f ca="1">IFERROR(0.1*N69,"")</f>
        <v/>
      </c>
      <c r="O244" s="121" t="str">
        <f t="shared" ref="O244" ca="1" si="69">IFERROR(N244*$C244,"")</f>
        <v/>
      </c>
      <c r="P244" s="46"/>
    </row>
    <row r="245" spans="1:16" ht="16.5" thickBot="1" x14ac:dyDescent="0.3">
      <c r="A245" s="343" t="s">
        <v>141</v>
      </c>
      <c r="B245" s="344"/>
      <c r="C245" s="344"/>
      <c r="D245" s="344"/>
      <c r="E245" s="344"/>
      <c r="F245" s="344"/>
      <c r="G245" s="344"/>
      <c r="H245" s="344"/>
      <c r="I245" s="344"/>
      <c r="J245" s="344"/>
      <c r="K245" s="344"/>
      <c r="L245" s="344"/>
      <c r="M245" s="344"/>
      <c r="N245" s="344"/>
      <c r="O245" s="345"/>
      <c r="P245" s="46"/>
    </row>
    <row r="246" spans="1:16" x14ac:dyDescent="0.25">
      <c r="A246" s="183"/>
      <c r="B246" s="181"/>
      <c r="C246" s="184"/>
      <c r="D246" s="184"/>
      <c r="E246" s="185"/>
      <c r="F246" s="185"/>
      <c r="G246" s="185"/>
      <c r="H246" s="184"/>
      <c r="I246" s="186"/>
      <c r="J246" s="184"/>
      <c r="K246" s="186"/>
      <c r="L246" s="186"/>
      <c r="M246" s="187"/>
      <c r="N246" s="186"/>
      <c r="O246" s="188"/>
      <c r="P246" s="46"/>
    </row>
    <row r="247" spans="1:16" x14ac:dyDescent="0.25">
      <c r="A247" s="183"/>
      <c r="B247" s="181"/>
      <c r="C247" s="184"/>
      <c r="D247" s="184"/>
      <c r="E247" s="185"/>
      <c r="F247" s="185"/>
      <c r="G247" s="185"/>
      <c r="H247" s="184"/>
      <c r="I247" s="186"/>
      <c r="J247" s="184"/>
      <c r="K247" s="186"/>
      <c r="L247" s="186"/>
      <c r="M247" s="187"/>
      <c r="N247" s="186"/>
      <c r="O247" s="188"/>
      <c r="P247" s="46"/>
    </row>
    <row r="248" spans="1:16" ht="15.75" x14ac:dyDescent="0.25">
      <c r="A248" s="230" t="str">
        <f>General!$A$4</f>
        <v>Spreadsheets for Environmental Footprint Analysis (SEFA) Version 3.0, November 2019</v>
      </c>
      <c r="B248" s="213"/>
      <c r="C248" s="213"/>
      <c r="D248" s="213"/>
      <c r="E248" s="213"/>
      <c r="F248" s="213"/>
      <c r="G248" s="213"/>
      <c r="H248" s="213"/>
      <c r="I248" s="213"/>
      <c r="J248" s="213"/>
      <c r="K248" s="213"/>
      <c r="L248" s="213"/>
      <c r="M248" s="213"/>
      <c r="N248" s="2"/>
      <c r="O248" s="47" t="e">
        <f ca="1">General!$A$3</f>
        <v>#REF!</v>
      </c>
      <c r="P248" s="46"/>
    </row>
    <row r="249" spans="1:16" x14ac:dyDescent="0.25">
      <c r="A249" s="213"/>
      <c r="B249" s="213"/>
      <c r="C249" s="213"/>
      <c r="D249" s="213"/>
      <c r="E249" s="213"/>
      <c r="F249" s="213"/>
      <c r="G249" s="213"/>
      <c r="H249" s="213"/>
      <c r="I249" s="213"/>
      <c r="J249" s="213"/>
      <c r="K249" s="213"/>
      <c r="L249" s="213"/>
      <c r="M249" s="213"/>
      <c r="N249" s="2"/>
      <c r="O249" s="47" t="e">
        <f ca="1">General!$A$6</f>
        <v>#REF!</v>
      </c>
      <c r="P249" s="46"/>
    </row>
    <row r="250" spans="1:16" x14ac:dyDescent="0.25">
      <c r="A250" s="213"/>
      <c r="B250" s="213"/>
      <c r="C250" s="213"/>
      <c r="D250" s="213"/>
      <c r="E250" s="213"/>
      <c r="F250" s="213"/>
      <c r="G250" s="213"/>
      <c r="H250" s="213"/>
      <c r="I250" s="213"/>
      <c r="J250" s="213"/>
      <c r="K250" s="213"/>
      <c r="L250" s="213"/>
      <c r="M250" s="213"/>
      <c r="N250" s="2"/>
      <c r="O250" s="47" t="e">
        <f ca="1">General!$C$20</f>
        <v>#REF!</v>
      </c>
      <c r="P250" s="46"/>
    </row>
    <row r="251" spans="1:16" ht="18.75" x14ac:dyDescent="0.3">
      <c r="A251" s="354" t="e">
        <f ca="1">CONCATENATE(O3," - Off-Site Footprint (Scope 3b)")</f>
        <v>#REF!</v>
      </c>
      <c r="B251" s="354"/>
      <c r="C251" s="354"/>
      <c r="D251" s="354"/>
      <c r="E251" s="354"/>
      <c r="F251" s="354"/>
      <c r="G251" s="354"/>
      <c r="H251" s="354"/>
      <c r="I251" s="354"/>
      <c r="J251" s="354"/>
      <c r="K251" s="354"/>
      <c r="L251" s="354"/>
      <c r="M251" s="354"/>
      <c r="N251" s="354"/>
      <c r="O251" s="354"/>
      <c r="P251" s="46"/>
    </row>
    <row r="252" spans="1:16" ht="15.75" thickBot="1" x14ac:dyDescent="0.3">
      <c r="A252" s="46"/>
      <c r="B252" s="46"/>
      <c r="C252" s="46"/>
      <c r="D252" s="46"/>
      <c r="E252" s="46"/>
      <c r="F252" s="46"/>
      <c r="G252" s="46"/>
      <c r="H252" s="46"/>
      <c r="I252" s="46"/>
      <c r="J252" s="46"/>
      <c r="K252" s="46"/>
      <c r="L252" s="46"/>
      <c r="M252" s="46"/>
      <c r="N252" s="46"/>
      <c r="O252" s="46"/>
      <c r="P252" s="46"/>
    </row>
    <row r="253" spans="1:16" ht="15.75" thickBot="1" x14ac:dyDescent="0.3">
      <c r="A253" s="349" t="s">
        <v>19</v>
      </c>
      <c r="B253" s="349" t="s">
        <v>0</v>
      </c>
      <c r="C253" s="349" t="s">
        <v>5</v>
      </c>
      <c r="D253" s="349" t="s">
        <v>6</v>
      </c>
      <c r="E253" s="349"/>
      <c r="F253" s="349" t="s">
        <v>7</v>
      </c>
      <c r="G253" s="349"/>
      <c r="H253" s="349" t="s">
        <v>8</v>
      </c>
      <c r="I253" s="349"/>
      <c r="J253" s="349" t="s">
        <v>9</v>
      </c>
      <c r="K253" s="349"/>
      <c r="L253" s="349" t="s">
        <v>10</v>
      </c>
      <c r="M253" s="349"/>
      <c r="N253" s="349" t="s">
        <v>11</v>
      </c>
      <c r="O253" s="349"/>
      <c r="P253" s="46"/>
    </row>
    <row r="254" spans="1:16" ht="15.75" thickBot="1" x14ac:dyDescent="0.3">
      <c r="A254" s="349"/>
      <c r="B254" s="349"/>
      <c r="C254" s="349"/>
      <c r="D254" s="143" t="s">
        <v>12</v>
      </c>
      <c r="E254" s="349" t="s">
        <v>13</v>
      </c>
      <c r="F254" s="143" t="s">
        <v>12</v>
      </c>
      <c r="G254" s="349" t="s">
        <v>119</v>
      </c>
      <c r="H254" s="143" t="s">
        <v>12</v>
      </c>
      <c r="I254" s="349" t="s">
        <v>14</v>
      </c>
      <c r="J254" s="143" t="s">
        <v>12</v>
      </c>
      <c r="K254" s="349" t="s">
        <v>14</v>
      </c>
      <c r="L254" s="143" t="s">
        <v>12</v>
      </c>
      <c r="M254" s="349" t="s">
        <v>14</v>
      </c>
      <c r="N254" s="143" t="s">
        <v>12</v>
      </c>
      <c r="O254" s="349" t="s">
        <v>14</v>
      </c>
      <c r="P254" s="46"/>
    </row>
    <row r="255" spans="1:16" ht="15.75" thickBot="1" x14ac:dyDescent="0.3">
      <c r="A255" s="349"/>
      <c r="B255" s="349"/>
      <c r="C255" s="349"/>
      <c r="D255" s="143" t="s">
        <v>15</v>
      </c>
      <c r="E255" s="349"/>
      <c r="F255" s="143" t="s">
        <v>15</v>
      </c>
      <c r="G255" s="349"/>
      <c r="H255" s="143" t="s">
        <v>15</v>
      </c>
      <c r="I255" s="349"/>
      <c r="J255" s="143" t="s">
        <v>15</v>
      </c>
      <c r="K255" s="349"/>
      <c r="L255" s="143" t="s">
        <v>15</v>
      </c>
      <c r="M255" s="349"/>
      <c r="N255" s="143" t="s">
        <v>15</v>
      </c>
      <c r="O255" s="349"/>
      <c r="P255" s="46"/>
    </row>
    <row r="256" spans="1:16" ht="15.75" thickBot="1" x14ac:dyDescent="0.3">
      <c r="A256" s="86" t="s">
        <v>121</v>
      </c>
      <c r="B256" s="135"/>
      <c r="C256" s="141"/>
      <c r="D256" s="141"/>
      <c r="E256" s="136"/>
      <c r="F256" s="136"/>
      <c r="G256" s="136"/>
      <c r="H256" s="141"/>
      <c r="I256" s="137"/>
      <c r="J256" s="141"/>
      <c r="K256" s="137"/>
      <c r="L256" s="137"/>
      <c r="M256" s="152"/>
      <c r="N256" s="137"/>
      <c r="O256" s="153"/>
      <c r="P256" s="46"/>
    </row>
    <row r="257" spans="1:16" ht="15.75" thickBot="1" x14ac:dyDescent="0.3">
      <c r="A257" s="150" t="str">
        <f ca="1">IFERROR('transfer 3'!Q190,"User-defined Material #1")</f>
        <v>User-defined Material #1</v>
      </c>
      <c r="B257" s="134" t="str">
        <f ca="1">IFERROR('transfer 3'!R190,"TBD")</f>
        <v>TBD</v>
      </c>
      <c r="C257" s="170" t="str">
        <f ca="1">IFERROR('transfer 3'!W190,"")</f>
        <v/>
      </c>
      <c r="D257" s="135" t="str">
        <f ca="1">IFERROR('Transfer 1'!D18,"")</f>
        <v/>
      </c>
      <c r="E257" s="134" t="str">
        <f t="shared" ref="E257:O276" ca="1" si="70">IFERROR(D257*$C257,"")</f>
        <v/>
      </c>
      <c r="F257" s="135" t="str">
        <f ca="1">IFERROR('Transfer 1'!F18,"")</f>
        <v/>
      </c>
      <c r="G257" s="134" t="str">
        <f t="shared" ca="1" si="70"/>
        <v/>
      </c>
      <c r="H257" s="135" t="str">
        <f ca="1">IFERROR('Transfer 1'!H18,"")</f>
        <v/>
      </c>
      <c r="I257" s="134" t="str">
        <f t="shared" ca="1" si="70"/>
        <v/>
      </c>
      <c r="J257" s="135" t="str">
        <f ca="1">IFERROR('Transfer 1'!J18,"")</f>
        <v/>
      </c>
      <c r="K257" s="134" t="str">
        <f t="shared" ca="1" si="70"/>
        <v/>
      </c>
      <c r="L257" s="135" t="str">
        <f ca="1">IFERROR('Transfer 1'!L18,"")</f>
        <v/>
      </c>
      <c r="M257" s="134" t="str">
        <f t="shared" ca="1" si="70"/>
        <v/>
      </c>
      <c r="N257" s="135" t="str">
        <f ca="1">IFERROR('Transfer 1'!N18,"")</f>
        <v/>
      </c>
      <c r="O257" s="134" t="str">
        <f t="shared" ca="1" si="70"/>
        <v/>
      </c>
      <c r="P257" s="46"/>
    </row>
    <row r="258" spans="1:16" ht="15.75" thickBot="1" x14ac:dyDescent="0.3">
      <c r="A258" s="150" t="str">
        <f ca="1">IFERROR('transfer 3'!Q191,"User-defined Material #1")</f>
        <v>User-defined Material #1</v>
      </c>
      <c r="B258" s="134" t="str">
        <f ca="1">IFERROR('transfer 3'!R191,"TBD")</f>
        <v>TBD</v>
      </c>
      <c r="C258" s="170" t="str">
        <f ca="1">IFERROR('transfer 3'!W191,"")</f>
        <v/>
      </c>
      <c r="D258" s="135" t="str">
        <f ca="1">IFERROR('Transfer 1'!D19,"")</f>
        <v/>
      </c>
      <c r="E258" s="134" t="str">
        <f t="shared" ca="1" si="70"/>
        <v/>
      </c>
      <c r="F258" s="135" t="str">
        <f ca="1">IFERROR('Transfer 1'!F19,"")</f>
        <v/>
      </c>
      <c r="G258" s="134" t="str">
        <f t="shared" ca="1" si="70"/>
        <v/>
      </c>
      <c r="H258" s="135" t="str">
        <f ca="1">IFERROR('Transfer 1'!H19,"")</f>
        <v/>
      </c>
      <c r="I258" s="134" t="str">
        <f t="shared" ca="1" si="70"/>
        <v/>
      </c>
      <c r="J258" s="135" t="str">
        <f ca="1">IFERROR('Transfer 1'!J19,"")</f>
        <v/>
      </c>
      <c r="K258" s="134" t="str">
        <f t="shared" ca="1" si="70"/>
        <v/>
      </c>
      <c r="L258" s="135" t="str">
        <f ca="1">IFERROR('Transfer 1'!L19,"")</f>
        <v/>
      </c>
      <c r="M258" s="134" t="str">
        <f t="shared" ca="1" si="70"/>
        <v/>
      </c>
      <c r="N258" s="135" t="str">
        <f ca="1">IFERROR('Transfer 1'!N19,"")</f>
        <v/>
      </c>
      <c r="O258" s="134" t="str">
        <f t="shared" ca="1" si="70"/>
        <v/>
      </c>
      <c r="P258" s="46"/>
    </row>
    <row r="259" spans="1:16" ht="15.75" thickBot="1" x14ac:dyDescent="0.3">
      <c r="A259" s="150" t="str">
        <f ca="1">IFERROR('transfer 3'!Q192,"User-defined Material #1")</f>
        <v>User-defined Material #1</v>
      </c>
      <c r="B259" s="134" t="str">
        <f ca="1">IFERROR('transfer 3'!R192,"TBD")</f>
        <v>TBD</v>
      </c>
      <c r="C259" s="170" t="str">
        <f ca="1">IFERROR('transfer 3'!W192,"")</f>
        <v/>
      </c>
      <c r="D259" s="135" t="str">
        <f ca="1">IFERROR('Transfer 1'!D20,"")</f>
        <v/>
      </c>
      <c r="E259" s="134" t="str">
        <f t="shared" ca="1" si="70"/>
        <v/>
      </c>
      <c r="F259" s="135" t="str">
        <f ca="1">IFERROR('Transfer 1'!F20,"")</f>
        <v/>
      </c>
      <c r="G259" s="134" t="str">
        <f t="shared" ca="1" si="70"/>
        <v/>
      </c>
      <c r="H259" s="135" t="str">
        <f ca="1">IFERROR('Transfer 1'!H20,"")</f>
        <v/>
      </c>
      <c r="I259" s="134" t="str">
        <f t="shared" ca="1" si="70"/>
        <v/>
      </c>
      <c r="J259" s="135" t="str">
        <f ca="1">IFERROR('Transfer 1'!J20,"")</f>
        <v/>
      </c>
      <c r="K259" s="134" t="str">
        <f t="shared" ca="1" si="70"/>
        <v/>
      </c>
      <c r="L259" s="135" t="str">
        <f ca="1">IFERROR('Transfer 1'!L20,"")</f>
        <v/>
      </c>
      <c r="M259" s="134" t="str">
        <f t="shared" ca="1" si="70"/>
        <v/>
      </c>
      <c r="N259" s="135" t="str">
        <f ca="1">IFERROR('Transfer 1'!N20,"")</f>
        <v/>
      </c>
      <c r="O259" s="134" t="str">
        <f t="shared" ca="1" si="70"/>
        <v/>
      </c>
      <c r="P259" s="46"/>
    </row>
    <row r="260" spans="1:16" ht="15.75" thickBot="1" x14ac:dyDescent="0.3">
      <c r="A260" s="150" t="str">
        <f ca="1">IFERROR('transfer 3'!Q193,"User-defined Material #1")</f>
        <v>User-defined Material #1</v>
      </c>
      <c r="B260" s="134" t="str">
        <f ca="1">IFERROR('transfer 3'!R193,"TBD")</f>
        <v>TBD</v>
      </c>
      <c r="C260" s="170" t="str">
        <f ca="1">IFERROR('transfer 3'!W193,"")</f>
        <v/>
      </c>
      <c r="D260" s="135" t="str">
        <f ca="1">IFERROR('Transfer 1'!D21,"")</f>
        <v/>
      </c>
      <c r="E260" s="134" t="str">
        <f t="shared" ca="1" si="70"/>
        <v/>
      </c>
      <c r="F260" s="135" t="str">
        <f ca="1">IFERROR('Transfer 1'!F21,"")</f>
        <v/>
      </c>
      <c r="G260" s="134" t="str">
        <f t="shared" ca="1" si="70"/>
        <v/>
      </c>
      <c r="H260" s="135" t="str">
        <f ca="1">IFERROR('Transfer 1'!H21,"")</f>
        <v/>
      </c>
      <c r="I260" s="134" t="str">
        <f t="shared" ca="1" si="70"/>
        <v/>
      </c>
      <c r="J260" s="135" t="str">
        <f ca="1">IFERROR('Transfer 1'!J21,"")</f>
        <v/>
      </c>
      <c r="K260" s="134" t="str">
        <f t="shared" ca="1" si="70"/>
        <v/>
      </c>
      <c r="L260" s="135" t="str">
        <f ca="1">IFERROR('Transfer 1'!L21,"")</f>
        <v/>
      </c>
      <c r="M260" s="134" t="str">
        <f t="shared" ca="1" si="70"/>
        <v/>
      </c>
      <c r="N260" s="135" t="str">
        <f ca="1">IFERROR('Transfer 1'!N21,"")</f>
        <v/>
      </c>
      <c r="O260" s="134" t="str">
        <f t="shared" ca="1" si="70"/>
        <v/>
      </c>
      <c r="P260" s="46"/>
    </row>
    <row r="261" spans="1:16" ht="15.75" thickBot="1" x14ac:dyDescent="0.3">
      <c r="A261" s="150" t="str">
        <f ca="1">IFERROR('transfer 3'!Q194,"User-defined Material #1")</f>
        <v>User-defined Material #1</v>
      </c>
      <c r="B261" s="134" t="str">
        <f ca="1">IFERROR('transfer 3'!R194,"TBD")</f>
        <v>TBD</v>
      </c>
      <c r="C261" s="170" t="str">
        <f ca="1">IFERROR('transfer 3'!W194,"")</f>
        <v/>
      </c>
      <c r="D261" s="135" t="str">
        <f ca="1">IFERROR('Transfer 1'!D22,"")</f>
        <v/>
      </c>
      <c r="E261" s="134" t="str">
        <f t="shared" ca="1" si="70"/>
        <v/>
      </c>
      <c r="F261" s="135" t="str">
        <f ca="1">IFERROR('Transfer 1'!F22,"")</f>
        <v/>
      </c>
      <c r="G261" s="134" t="str">
        <f t="shared" ca="1" si="70"/>
        <v/>
      </c>
      <c r="H261" s="135" t="str">
        <f ca="1">IFERROR('Transfer 1'!H22,"")</f>
        <v/>
      </c>
      <c r="I261" s="134" t="str">
        <f t="shared" ca="1" si="70"/>
        <v/>
      </c>
      <c r="J261" s="135" t="str">
        <f ca="1">IFERROR('Transfer 1'!J22,"")</f>
        <v/>
      </c>
      <c r="K261" s="134" t="str">
        <f t="shared" ca="1" si="70"/>
        <v/>
      </c>
      <c r="L261" s="135" t="str">
        <f ca="1">IFERROR('Transfer 1'!L22,"")</f>
        <v/>
      </c>
      <c r="M261" s="134" t="str">
        <f t="shared" ca="1" si="70"/>
        <v/>
      </c>
      <c r="N261" s="135" t="str">
        <f ca="1">IFERROR('Transfer 1'!N22,"")</f>
        <v/>
      </c>
      <c r="O261" s="134" t="str">
        <f t="shared" ca="1" si="70"/>
        <v/>
      </c>
      <c r="P261" s="46"/>
    </row>
    <row r="262" spans="1:16" ht="15.75" thickBot="1" x14ac:dyDescent="0.3">
      <c r="A262" s="150" t="str">
        <f ca="1">IFERROR('transfer 3'!Q195,"User-defined Material #1")</f>
        <v>User-defined Material #1</v>
      </c>
      <c r="B262" s="134" t="str">
        <f ca="1">IFERROR('transfer 3'!R195,"TBD")</f>
        <v>TBD</v>
      </c>
      <c r="C262" s="170" t="str">
        <f ca="1">IFERROR('transfer 3'!W195,"")</f>
        <v/>
      </c>
      <c r="D262" s="135" t="str">
        <f ca="1">IFERROR('Transfer 1'!D23,"")</f>
        <v/>
      </c>
      <c r="E262" s="134" t="str">
        <f t="shared" ca="1" si="70"/>
        <v/>
      </c>
      <c r="F262" s="135" t="str">
        <f ca="1">IFERROR('Transfer 1'!F23,"")</f>
        <v/>
      </c>
      <c r="G262" s="134" t="str">
        <f t="shared" ca="1" si="70"/>
        <v/>
      </c>
      <c r="H262" s="135" t="str">
        <f ca="1">IFERROR('Transfer 1'!H23,"")</f>
        <v/>
      </c>
      <c r="I262" s="134" t="str">
        <f t="shared" ca="1" si="70"/>
        <v/>
      </c>
      <c r="J262" s="135" t="str">
        <f ca="1">IFERROR('Transfer 1'!J23,"")</f>
        <v/>
      </c>
      <c r="K262" s="134" t="str">
        <f t="shared" ca="1" si="70"/>
        <v/>
      </c>
      <c r="L262" s="135" t="str">
        <f ca="1">IFERROR('Transfer 1'!L23,"")</f>
        <v/>
      </c>
      <c r="M262" s="134" t="str">
        <f t="shared" ca="1" si="70"/>
        <v/>
      </c>
      <c r="N262" s="135" t="str">
        <f ca="1">IFERROR('Transfer 1'!N23,"")</f>
        <v/>
      </c>
      <c r="O262" s="134" t="str">
        <f t="shared" ca="1" si="70"/>
        <v/>
      </c>
      <c r="P262" s="46"/>
    </row>
    <row r="263" spans="1:16" ht="15.75" thickBot="1" x14ac:dyDescent="0.3">
      <c r="A263" s="150" t="str">
        <f ca="1">IFERROR('transfer 3'!Q196,"User-defined Material #1")</f>
        <v>User-defined Material #1</v>
      </c>
      <c r="B263" s="134" t="str">
        <f ca="1">IFERROR('transfer 3'!R196,"TBD")</f>
        <v>TBD</v>
      </c>
      <c r="C263" s="170" t="str">
        <f ca="1">IFERROR('transfer 3'!W196,"")</f>
        <v/>
      </c>
      <c r="D263" s="135" t="str">
        <f ca="1">IFERROR('Transfer 1'!D24,"")</f>
        <v/>
      </c>
      <c r="E263" s="134" t="str">
        <f t="shared" ca="1" si="70"/>
        <v/>
      </c>
      <c r="F263" s="135" t="str">
        <f ca="1">IFERROR('Transfer 1'!F24,"")</f>
        <v/>
      </c>
      <c r="G263" s="134" t="str">
        <f t="shared" ca="1" si="70"/>
        <v/>
      </c>
      <c r="H263" s="135" t="str">
        <f ca="1">IFERROR('Transfer 1'!H24,"")</f>
        <v/>
      </c>
      <c r="I263" s="134" t="str">
        <f t="shared" ca="1" si="70"/>
        <v/>
      </c>
      <c r="J263" s="135" t="str">
        <f ca="1">IFERROR('Transfer 1'!J24,"")</f>
        <v/>
      </c>
      <c r="K263" s="134" t="str">
        <f t="shared" ca="1" si="70"/>
        <v/>
      </c>
      <c r="L263" s="135" t="str">
        <f ca="1">IFERROR('Transfer 1'!L24,"")</f>
        <v/>
      </c>
      <c r="M263" s="134" t="str">
        <f t="shared" ca="1" si="70"/>
        <v/>
      </c>
      <c r="N263" s="135" t="str">
        <f ca="1">IFERROR('Transfer 1'!N24,"")</f>
        <v/>
      </c>
      <c r="O263" s="134" t="str">
        <f t="shared" ca="1" si="70"/>
        <v/>
      </c>
      <c r="P263" s="46"/>
    </row>
    <row r="264" spans="1:16" ht="15.75" thickBot="1" x14ac:dyDescent="0.3">
      <c r="A264" s="150" t="str">
        <f ca="1">IFERROR('transfer 3'!Q197,"User-defined Material #1")</f>
        <v>User-defined Material #1</v>
      </c>
      <c r="B264" s="134" t="str">
        <f ca="1">IFERROR('transfer 3'!R197,"TBD")</f>
        <v>TBD</v>
      </c>
      <c r="C264" s="170" t="str">
        <f ca="1">IFERROR('transfer 3'!W197,"")</f>
        <v/>
      </c>
      <c r="D264" s="135" t="str">
        <f ca="1">IFERROR('Transfer 1'!D25,"")</f>
        <v/>
      </c>
      <c r="E264" s="134" t="str">
        <f t="shared" ca="1" si="70"/>
        <v/>
      </c>
      <c r="F264" s="135" t="str">
        <f ca="1">IFERROR('Transfer 1'!F25,"")</f>
        <v/>
      </c>
      <c r="G264" s="134" t="str">
        <f t="shared" ca="1" si="70"/>
        <v/>
      </c>
      <c r="H264" s="135" t="str">
        <f ca="1">IFERROR('Transfer 1'!H25,"")</f>
        <v/>
      </c>
      <c r="I264" s="134" t="str">
        <f t="shared" ca="1" si="70"/>
        <v/>
      </c>
      <c r="J264" s="135" t="str">
        <f ca="1">IFERROR('Transfer 1'!J25,"")</f>
        <v/>
      </c>
      <c r="K264" s="134" t="str">
        <f t="shared" ca="1" si="70"/>
        <v/>
      </c>
      <c r="L264" s="135" t="str">
        <f ca="1">IFERROR('Transfer 1'!L25,"")</f>
        <v/>
      </c>
      <c r="M264" s="134" t="str">
        <f t="shared" ca="1" si="70"/>
        <v/>
      </c>
      <c r="N264" s="135" t="str">
        <f ca="1">IFERROR('Transfer 1'!N25,"")</f>
        <v/>
      </c>
      <c r="O264" s="134" t="str">
        <f t="shared" ca="1" si="70"/>
        <v/>
      </c>
      <c r="P264" s="46"/>
    </row>
    <row r="265" spans="1:16" ht="15.75" thickBot="1" x14ac:dyDescent="0.3">
      <c r="A265" s="150" t="str">
        <f ca="1">IFERROR('transfer 3'!Q198,"User-defined Material #1")</f>
        <v>User-defined Material #1</v>
      </c>
      <c r="B265" s="134" t="str">
        <f ca="1">IFERROR('transfer 3'!R198,"TBD")</f>
        <v>TBD</v>
      </c>
      <c r="C265" s="170" t="str">
        <f ca="1">IFERROR('transfer 3'!W198,"")</f>
        <v/>
      </c>
      <c r="D265" s="135" t="str">
        <f ca="1">IFERROR('Transfer 1'!D26,"")</f>
        <v/>
      </c>
      <c r="E265" s="134" t="str">
        <f t="shared" ca="1" si="70"/>
        <v/>
      </c>
      <c r="F265" s="135" t="str">
        <f ca="1">IFERROR('Transfer 1'!F26,"")</f>
        <v/>
      </c>
      <c r="G265" s="134" t="str">
        <f t="shared" ca="1" si="70"/>
        <v/>
      </c>
      <c r="H265" s="135" t="str">
        <f ca="1">IFERROR('Transfer 1'!H26,"")</f>
        <v/>
      </c>
      <c r="I265" s="134" t="str">
        <f t="shared" ca="1" si="70"/>
        <v/>
      </c>
      <c r="J265" s="135" t="str">
        <f ca="1">IFERROR('Transfer 1'!J26,"")</f>
        <v/>
      </c>
      <c r="K265" s="134" t="str">
        <f t="shared" ca="1" si="70"/>
        <v/>
      </c>
      <c r="L265" s="135" t="str">
        <f ca="1">IFERROR('Transfer 1'!L26,"")</f>
        <v/>
      </c>
      <c r="M265" s="134" t="str">
        <f t="shared" ca="1" si="70"/>
        <v/>
      </c>
      <c r="N265" s="135" t="str">
        <f ca="1">IFERROR('Transfer 1'!N26,"")</f>
        <v/>
      </c>
      <c r="O265" s="134" t="str">
        <f t="shared" ca="1" si="70"/>
        <v/>
      </c>
      <c r="P265" s="46"/>
    </row>
    <row r="266" spans="1:16" ht="15.75" thickBot="1" x14ac:dyDescent="0.3">
      <c r="A266" s="150" t="str">
        <f ca="1">IFERROR('transfer 3'!Q199,"User-defined Material #1")</f>
        <v>User-defined Material #1</v>
      </c>
      <c r="B266" s="134" t="str">
        <f ca="1">IFERROR('transfer 3'!R199,"TBD")</f>
        <v>TBD</v>
      </c>
      <c r="C266" s="170" t="str">
        <f ca="1">IFERROR('transfer 3'!W199,"")</f>
        <v/>
      </c>
      <c r="D266" s="135" t="str">
        <f ca="1">IFERROR('Transfer 1'!D27,"")</f>
        <v/>
      </c>
      <c r="E266" s="134" t="str">
        <f t="shared" ca="1" si="70"/>
        <v/>
      </c>
      <c r="F266" s="135" t="str">
        <f ca="1">IFERROR('Transfer 1'!F27,"")</f>
        <v/>
      </c>
      <c r="G266" s="134" t="str">
        <f t="shared" ca="1" si="70"/>
        <v/>
      </c>
      <c r="H266" s="135" t="str">
        <f ca="1">IFERROR('Transfer 1'!H27,"")</f>
        <v/>
      </c>
      <c r="I266" s="134" t="str">
        <f t="shared" ca="1" si="70"/>
        <v/>
      </c>
      <c r="J266" s="135" t="str">
        <f ca="1">IFERROR('Transfer 1'!J27,"")</f>
        <v/>
      </c>
      <c r="K266" s="134" t="str">
        <f t="shared" ca="1" si="70"/>
        <v/>
      </c>
      <c r="L266" s="135" t="str">
        <f ca="1">IFERROR('Transfer 1'!L27,"")</f>
        <v/>
      </c>
      <c r="M266" s="134" t="str">
        <f t="shared" ca="1" si="70"/>
        <v/>
      </c>
      <c r="N266" s="135" t="str">
        <f ca="1">IFERROR('Transfer 1'!N27,"")</f>
        <v/>
      </c>
      <c r="O266" s="134" t="str">
        <f t="shared" ca="1" si="70"/>
        <v/>
      </c>
      <c r="P266" s="46"/>
    </row>
    <row r="267" spans="1:16" ht="15.75" thickBot="1" x14ac:dyDescent="0.3">
      <c r="A267" s="150" t="str">
        <f ca="1">IFERROR('transfer 3'!Q200,"User-defined Material #1")</f>
        <v>User-defined Material #1</v>
      </c>
      <c r="B267" s="134" t="str">
        <f ca="1">IFERROR('transfer 3'!R200,"TBD")</f>
        <v>TBD</v>
      </c>
      <c r="C267" s="170" t="str">
        <f ca="1">IFERROR('transfer 3'!W200,"")</f>
        <v/>
      </c>
      <c r="D267" s="135" t="str">
        <f ca="1">IFERROR('Transfer 1'!D28,"")</f>
        <v/>
      </c>
      <c r="E267" s="134" t="str">
        <f t="shared" ca="1" si="70"/>
        <v/>
      </c>
      <c r="F267" s="135" t="str">
        <f ca="1">IFERROR('Transfer 1'!F28,"")</f>
        <v/>
      </c>
      <c r="G267" s="134" t="str">
        <f t="shared" ca="1" si="70"/>
        <v/>
      </c>
      <c r="H267" s="135" t="str">
        <f ca="1">IFERROR('Transfer 1'!H28,"")</f>
        <v/>
      </c>
      <c r="I267" s="134" t="str">
        <f t="shared" ca="1" si="70"/>
        <v/>
      </c>
      <c r="J267" s="135" t="str">
        <f ca="1">IFERROR('Transfer 1'!J28,"")</f>
        <v/>
      </c>
      <c r="K267" s="134" t="str">
        <f t="shared" ca="1" si="70"/>
        <v/>
      </c>
      <c r="L267" s="135" t="str">
        <f ca="1">IFERROR('Transfer 1'!L28,"")</f>
        <v/>
      </c>
      <c r="M267" s="134" t="str">
        <f t="shared" ca="1" si="70"/>
        <v/>
      </c>
      <c r="N267" s="135" t="str">
        <f ca="1">IFERROR('Transfer 1'!N28,"")</f>
        <v/>
      </c>
      <c r="O267" s="134" t="str">
        <f t="shared" ca="1" si="70"/>
        <v/>
      </c>
      <c r="P267" s="46"/>
    </row>
    <row r="268" spans="1:16" ht="15.75" thickBot="1" x14ac:dyDescent="0.3">
      <c r="A268" s="150" t="str">
        <f ca="1">IFERROR('transfer 3'!Q201,"User-defined Material #1")</f>
        <v>User-defined Material #1</v>
      </c>
      <c r="B268" s="134" t="str">
        <f ca="1">IFERROR('transfer 3'!R201,"TBD")</f>
        <v>TBD</v>
      </c>
      <c r="C268" s="170" t="str">
        <f ca="1">IFERROR('transfer 3'!W201,"")</f>
        <v/>
      </c>
      <c r="D268" s="135" t="str">
        <f ca="1">IFERROR('Transfer 1'!D29,"")</f>
        <v/>
      </c>
      <c r="E268" s="134" t="str">
        <f t="shared" ca="1" si="70"/>
        <v/>
      </c>
      <c r="F268" s="135" t="str">
        <f ca="1">IFERROR('Transfer 1'!F29,"")</f>
        <v/>
      </c>
      <c r="G268" s="134" t="str">
        <f t="shared" ca="1" si="70"/>
        <v/>
      </c>
      <c r="H268" s="135" t="str">
        <f ca="1">IFERROR('Transfer 1'!H29,"")</f>
        <v/>
      </c>
      <c r="I268" s="134" t="str">
        <f t="shared" ca="1" si="70"/>
        <v/>
      </c>
      <c r="J268" s="135" t="str">
        <f ca="1">IFERROR('Transfer 1'!J29,"")</f>
        <v/>
      </c>
      <c r="K268" s="134" t="str">
        <f t="shared" ca="1" si="70"/>
        <v/>
      </c>
      <c r="L268" s="135" t="str">
        <f ca="1">IFERROR('Transfer 1'!L29,"")</f>
        <v/>
      </c>
      <c r="M268" s="134" t="str">
        <f t="shared" ca="1" si="70"/>
        <v/>
      </c>
      <c r="N268" s="135" t="str">
        <f ca="1">IFERROR('Transfer 1'!N29,"")</f>
        <v/>
      </c>
      <c r="O268" s="134" t="str">
        <f t="shared" ca="1" si="70"/>
        <v/>
      </c>
      <c r="P268" s="46"/>
    </row>
    <row r="269" spans="1:16" ht="15.75" thickBot="1" x14ac:dyDescent="0.3">
      <c r="A269" s="150" t="str">
        <f ca="1">IFERROR('transfer 3'!Q202,"User-defined Material #1")</f>
        <v>User-defined Material #1</v>
      </c>
      <c r="B269" s="134" t="str">
        <f ca="1">IFERROR('transfer 3'!R202,"TBD")</f>
        <v>TBD</v>
      </c>
      <c r="C269" s="170" t="str">
        <f ca="1">IFERROR('transfer 3'!W202,"")</f>
        <v/>
      </c>
      <c r="D269" s="135" t="str">
        <f ca="1">IFERROR('Transfer 1'!D30,"")</f>
        <v/>
      </c>
      <c r="E269" s="134" t="str">
        <f t="shared" ca="1" si="70"/>
        <v/>
      </c>
      <c r="F269" s="135" t="str">
        <f ca="1">IFERROR('Transfer 1'!F30,"")</f>
        <v/>
      </c>
      <c r="G269" s="134" t="str">
        <f t="shared" ca="1" si="70"/>
        <v/>
      </c>
      <c r="H269" s="135" t="str">
        <f ca="1">IFERROR('Transfer 1'!H30,"")</f>
        <v/>
      </c>
      <c r="I269" s="134" t="str">
        <f t="shared" ca="1" si="70"/>
        <v/>
      </c>
      <c r="J269" s="135" t="str">
        <f ca="1">IFERROR('Transfer 1'!J30,"")</f>
        <v/>
      </c>
      <c r="K269" s="134" t="str">
        <f t="shared" ca="1" si="70"/>
        <v/>
      </c>
      <c r="L269" s="135" t="str">
        <f ca="1">IFERROR('Transfer 1'!L30,"")</f>
        <v/>
      </c>
      <c r="M269" s="134" t="str">
        <f t="shared" ca="1" si="70"/>
        <v/>
      </c>
      <c r="N269" s="135" t="str">
        <f ca="1">IFERROR('Transfer 1'!N30,"")</f>
        <v/>
      </c>
      <c r="O269" s="134" t="str">
        <f t="shared" ca="1" si="70"/>
        <v/>
      </c>
      <c r="P269" s="46"/>
    </row>
    <row r="270" spans="1:16" ht="15.75" thickBot="1" x14ac:dyDescent="0.3">
      <c r="A270" s="150" t="str">
        <f ca="1">IFERROR('transfer 3'!Q203,"User-defined Material #1")</f>
        <v>User-defined Material #1</v>
      </c>
      <c r="B270" s="134" t="str">
        <f ca="1">IFERROR('transfer 3'!R203,"TBD")</f>
        <v>TBD</v>
      </c>
      <c r="C270" s="170" t="str">
        <f ca="1">IFERROR('transfer 3'!W203,"")</f>
        <v/>
      </c>
      <c r="D270" s="135" t="str">
        <f ca="1">IFERROR('Transfer 1'!D31,"")</f>
        <v/>
      </c>
      <c r="E270" s="134" t="str">
        <f t="shared" ca="1" si="70"/>
        <v/>
      </c>
      <c r="F270" s="135" t="str">
        <f ca="1">IFERROR('Transfer 1'!F31,"")</f>
        <v/>
      </c>
      <c r="G270" s="134" t="str">
        <f t="shared" ca="1" si="70"/>
        <v/>
      </c>
      <c r="H270" s="135" t="str">
        <f ca="1">IFERROR('Transfer 1'!H31,"")</f>
        <v/>
      </c>
      <c r="I270" s="134" t="str">
        <f t="shared" ca="1" si="70"/>
        <v/>
      </c>
      <c r="J270" s="135" t="str">
        <f ca="1">IFERROR('Transfer 1'!J31,"")</f>
        <v/>
      </c>
      <c r="K270" s="134" t="str">
        <f t="shared" ca="1" si="70"/>
        <v/>
      </c>
      <c r="L270" s="135" t="str">
        <f ca="1">IFERROR('Transfer 1'!L31,"")</f>
        <v/>
      </c>
      <c r="M270" s="134" t="str">
        <f t="shared" ca="1" si="70"/>
        <v/>
      </c>
      <c r="N270" s="135" t="str">
        <f ca="1">IFERROR('Transfer 1'!N31,"")</f>
        <v/>
      </c>
      <c r="O270" s="134" t="str">
        <f t="shared" ca="1" si="70"/>
        <v/>
      </c>
      <c r="P270" s="46"/>
    </row>
    <row r="271" spans="1:16" ht="15.75" thickBot="1" x14ac:dyDescent="0.3">
      <c r="A271" s="150" t="str">
        <f ca="1">IFERROR('transfer 3'!Q204,"User-defined Material #1")</f>
        <v>User-defined Material #1</v>
      </c>
      <c r="B271" s="134" t="str">
        <f ca="1">IFERROR('transfer 3'!R204,"TBD")</f>
        <v>TBD</v>
      </c>
      <c r="C271" s="170" t="str">
        <f ca="1">IFERROR('transfer 3'!W204,"")</f>
        <v/>
      </c>
      <c r="D271" s="135" t="str">
        <f ca="1">IFERROR('Transfer 1'!D32,"")</f>
        <v/>
      </c>
      <c r="E271" s="134" t="str">
        <f t="shared" ca="1" si="70"/>
        <v/>
      </c>
      <c r="F271" s="135" t="str">
        <f ca="1">IFERROR('Transfer 1'!F32,"")</f>
        <v/>
      </c>
      <c r="G271" s="134" t="str">
        <f t="shared" ca="1" si="70"/>
        <v/>
      </c>
      <c r="H271" s="135" t="str">
        <f ca="1">IFERROR('Transfer 1'!H32,"")</f>
        <v/>
      </c>
      <c r="I271" s="134" t="str">
        <f t="shared" ca="1" si="70"/>
        <v/>
      </c>
      <c r="J271" s="135" t="str">
        <f ca="1">IFERROR('Transfer 1'!J32,"")</f>
        <v/>
      </c>
      <c r="K271" s="134" t="str">
        <f t="shared" ca="1" si="70"/>
        <v/>
      </c>
      <c r="L271" s="135" t="str">
        <f ca="1">IFERROR('Transfer 1'!L32,"")</f>
        <v/>
      </c>
      <c r="M271" s="134" t="str">
        <f t="shared" ca="1" si="70"/>
        <v/>
      </c>
      <c r="N271" s="135" t="str">
        <f ca="1">IFERROR('Transfer 1'!N32,"")</f>
        <v/>
      </c>
      <c r="O271" s="134" t="str">
        <f t="shared" ca="1" si="70"/>
        <v/>
      </c>
      <c r="P271" s="46"/>
    </row>
    <row r="272" spans="1:16" ht="15.75" thickBot="1" x14ac:dyDescent="0.3">
      <c r="A272" s="150" t="str">
        <f ca="1">IFERROR('transfer 3'!Q205,"User-defined Material #1")</f>
        <v>User-defined Material #1</v>
      </c>
      <c r="B272" s="134" t="str">
        <f ca="1">IFERROR('transfer 3'!R205,"TBD")</f>
        <v>TBD</v>
      </c>
      <c r="C272" s="170" t="str">
        <f ca="1">IFERROR('transfer 3'!W205,"")</f>
        <v/>
      </c>
      <c r="D272" s="135" t="str">
        <f ca="1">IFERROR('Transfer 1'!D33,"")</f>
        <v/>
      </c>
      <c r="E272" s="134" t="str">
        <f t="shared" ca="1" si="70"/>
        <v/>
      </c>
      <c r="F272" s="135" t="str">
        <f ca="1">IFERROR('Transfer 1'!F33,"")</f>
        <v/>
      </c>
      <c r="G272" s="134" t="str">
        <f t="shared" ca="1" si="70"/>
        <v/>
      </c>
      <c r="H272" s="135" t="str">
        <f ca="1">IFERROR('Transfer 1'!H33,"")</f>
        <v/>
      </c>
      <c r="I272" s="134" t="str">
        <f t="shared" ca="1" si="70"/>
        <v/>
      </c>
      <c r="J272" s="135" t="str">
        <f ca="1">IFERROR('Transfer 1'!J33,"")</f>
        <v/>
      </c>
      <c r="K272" s="134" t="str">
        <f t="shared" ca="1" si="70"/>
        <v/>
      </c>
      <c r="L272" s="135" t="str">
        <f ca="1">IFERROR('Transfer 1'!L33,"")</f>
        <v/>
      </c>
      <c r="M272" s="134" t="str">
        <f t="shared" ca="1" si="70"/>
        <v/>
      </c>
      <c r="N272" s="135" t="str">
        <f ca="1">IFERROR('Transfer 1'!N33,"")</f>
        <v/>
      </c>
      <c r="O272" s="134" t="str">
        <f t="shared" ca="1" si="70"/>
        <v/>
      </c>
      <c r="P272" s="46"/>
    </row>
    <row r="273" spans="1:16" ht="15.75" thickBot="1" x14ac:dyDescent="0.3">
      <c r="A273" s="150" t="str">
        <f ca="1">IFERROR('transfer 3'!Q206,"User-defined Material #1")</f>
        <v>User-defined Material #1</v>
      </c>
      <c r="B273" s="134" t="str">
        <f ca="1">IFERROR('transfer 3'!R206,"TBD")</f>
        <v>TBD</v>
      </c>
      <c r="C273" s="170" t="str">
        <f ca="1">IFERROR('transfer 3'!W206,"")</f>
        <v/>
      </c>
      <c r="D273" s="135" t="str">
        <f ca="1">IFERROR('Transfer 1'!D34,"")</f>
        <v/>
      </c>
      <c r="E273" s="134" t="str">
        <f t="shared" ca="1" si="70"/>
        <v/>
      </c>
      <c r="F273" s="135" t="str">
        <f ca="1">IFERROR('Transfer 1'!F34,"")</f>
        <v/>
      </c>
      <c r="G273" s="134" t="str">
        <f t="shared" ca="1" si="70"/>
        <v/>
      </c>
      <c r="H273" s="135" t="str">
        <f ca="1">IFERROR('Transfer 1'!H34,"")</f>
        <v/>
      </c>
      <c r="I273" s="134" t="str">
        <f t="shared" ca="1" si="70"/>
        <v/>
      </c>
      <c r="J273" s="135" t="str">
        <f ca="1">IFERROR('Transfer 1'!J34,"")</f>
        <v/>
      </c>
      <c r="K273" s="134" t="str">
        <f t="shared" ca="1" si="70"/>
        <v/>
      </c>
      <c r="L273" s="135" t="str">
        <f ca="1">IFERROR('Transfer 1'!L34,"")</f>
        <v/>
      </c>
      <c r="M273" s="134" t="str">
        <f t="shared" ca="1" si="70"/>
        <v/>
      </c>
      <c r="N273" s="135" t="str">
        <f ca="1">IFERROR('Transfer 1'!N34,"")</f>
        <v/>
      </c>
      <c r="O273" s="134" t="str">
        <f t="shared" ca="1" si="70"/>
        <v/>
      </c>
      <c r="P273" s="46"/>
    </row>
    <row r="274" spans="1:16" ht="15.75" thickBot="1" x14ac:dyDescent="0.3">
      <c r="A274" s="150" t="str">
        <f ca="1">IFERROR('transfer 3'!Q207,"User-defined Material #1")</f>
        <v>User-defined Material #1</v>
      </c>
      <c r="B274" s="134" t="str">
        <f ca="1">IFERROR('transfer 3'!R207,"TBD")</f>
        <v>TBD</v>
      </c>
      <c r="C274" s="170" t="str">
        <f ca="1">IFERROR('transfer 3'!W207,"")</f>
        <v/>
      </c>
      <c r="D274" s="135" t="str">
        <f ca="1">IFERROR('Transfer 1'!D35,"")</f>
        <v/>
      </c>
      <c r="E274" s="134" t="str">
        <f t="shared" ca="1" si="70"/>
        <v/>
      </c>
      <c r="F274" s="135" t="str">
        <f ca="1">IFERROR('Transfer 1'!F35,"")</f>
        <v/>
      </c>
      <c r="G274" s="134" t="str">
        <f t="shared" ca="1" si="70"/>
        <v/>
      </c>
      <c r="H274" s="135" t="str">
        <f ca="1">IFERROR('Transfer 1'!H35,"")</f>
        <v/>
      </c>
      <c r="I274" s="134" t="str">
        <f t="shared" ca="1" si="70"/>
        <v/>
      </c>
      <c r="J274" s="135" t="str">
        <f ca="1">IFERROR('Transfer 1'!J35,"")</f>
        <v/>
      </c>
      <c r="K274" s="134" t="str">
        <f t="shared" ca="1" si="70"/>
        <v/>
      </c>
      <c r="L274" s="135" t="str">
        <f ca="1">IFERROR('Transfer 1'!L35,"")</f>
        <v/>
      </c>
      <c r="M274" s="134" t="str">
        <f t="shared" ca="1" si="70"/>
        <v/>
      </c>
      <c r="N274" s="135" t="str">
        <f ca="1">IFERROR('Transfer 1'!N35,"")</f>
        <v/>
      </c>
      <c r="O274" s="134" t="str">
        <f t="shared" ca="1" si="70"/>
        <v/>
      </c>
      <c r="P274" s="46"/>
    </row>
    <row r="275" spans="1:16" ht="15.75" thickBot="1" x14ac:dyDescent="0.3">
      <c r="A275" s="150" t="str">
        <f ca="1">IFERROR('transfer 3'!Q208,"User-defined Material #1")</f>
        <v>User-defined Material #1</v>
      </c>
      <c r="B275" s="134" t="str">
        <f ca="1">IFERROR('transfer 3'!R208,"TBD")</f>
        <v>TBD</v>
      </c>
      <c r="C275" s="170" t="str">
        <f ca="1">IFERROR('transfer 3'!W208,"")</f>
        <v/>
      </c>
      <c r="D275" s="135" t="str">
        <f ca="1">IFERROR('Transfer 1'!D36,"")</f>
        <v/>
      </c>
      <c r="E275" s="134" t="str">
        <f t="shared" ca="1" si="70"/>
        <v/>
      </c>
      <c r="F275" s="135" t="str">
        <f ca="1">IFERROR('Transfer 1'!F36,"")</f>
        <v/>
      </c>
      <c r="G275" s="134" t="str">
        <f t="shared" ca="1" si="70"/>
        <v/>
      </c>
      <c r="H275" s="135" t="str">
        <f ca="1">IFERROR('Transfer 1'!H36,"")</f>
        <v/>
      </c>
      <c r="I275" s="134" t="str">
        <f t="shared" ca="1" si="70"/>
        <v/>
      </c>
      <c r="J275" s="135" t="str">
        <f ca="1">IFERROR('Transfer 1'!J36,"")</f>
        <v/>
      </c>
      <c r="K275" s="134" t="str">
        <f t="shared" ca="1" si="70"/>
        <v/>
      </c>
      <c r="L275" s="135" t="str">
        <f ca="1">IFERROR('Transfer 1'!L36,"")</f>
        <v/>
      </c>
      <c r="M275" s="134" t="str">
        <f t="shared" ca="1" si="70"/>
        <v/>
      </c>
      <c r="N275" s="135" t="str">
        <f ca="1">IFERROR('Transfer 1'!N36,"")</f>
        <v/>
      </c>
      <c r="O275" s="134" t="str">
        <f t="shared" ca="1" si="70"/>
        <v/>
      </c>
      <c r="P275" s="46"/>
    </row>
    <row r="276" spans="1:16" ht="15" customHeight="1" thickBot="1" x14ac:dyDescent="0.3">
      <c r="A276" s="150" t="str">
        <f ca="1">IFERROR('transfer 3'!Q209,"User-defined Material #1")</f>
        <v>User-defined Material #1</v>
      </c>
      <c r="B276" s="134" t="str">
        <f ca="1">IFERROR('transfer 3'!R209,"TBD")</f>
        <v>TBD</v>
      </c>
      <c r="C276" s="170" t="str">
        <f ca="1">IFERROR('transfer 3'!W209,"")</f>
        <v/>
      </c>
      <c r="D276" s="135" t="str">
        <f ca="1">IFERROR('Transfer 1'!D37,"")</f>
        <v/>
      </c>
      <c r="E276" s="134" t="str">
        <f ca="1">IFERROR(D276*$C276,"")</f>
        <v/>
      </c>
      <c r="F276" s="135" t="str">
        <f ca="1">IFERROR('Transfer 1'!F37,"")</f>
        <v/>
      </c>
      <c r="G276" s="134" t="str">
        <f t="shared" ca="1" si="70"/>
        <v/>
      </c>
      <c r="H276" s="135" t="str">
        <f ca="1">IFERROR('Transfer 1'!H37,"")</f>
        <v/>
      </c>
      <c r="I276" s="134" t="str">
        <f t="shared" ca="1" si="70"/>
        <v/>
      </c>
      <c r="J276" s="135" t="str">
        <f ca="1">IFERROR('Transfer 1'!J37,"")</f>
        <v/>
      </c>
      <c r="K276" s="134" t="str">
        <f t="shared" ca="1" si="70"/>
        <v/>
      </c>
      <c r="L276" s="135" t="str">
        <f ca="1">IFERROR('Transfer 1'!L37,"")</f>
        <v/>
      </c>
      <c r="M276" s="134" t="str">
        <f t="shared" ca="1" si="70"/>
        <v/>
      </c>
      <c r="N276" s="135" t="str">
        <f ca="1">IFERROR('Transfer 1'!N37,"")</f>
        <v/>
      </c>
      <c r="O276" s="134" t="str">
        <f t="shared" ca="1" si="70"/>
        <v/>
      </c>
      <c r="P276" s="46"/>
    </row>
    <row r="277" spans="1:16" ht="16.5" thickBot="1" x14ac:dyDescent="0.3">
      <c r="A277" s="343" t="s">
        <v>141</v>
      </c>
      <c r="B277" s="344"/>
      <c r="C277" s="344"/>
      <c r="D277" s="344"/>
      <c r="E277" s="344"/>
      <c r="F277" s="344"/>
      <c r="G277" s="344"/>
      <c r="H277" s="344"/>
      <c r="I277" s="344"/>
      <c r="J277" s="344"/>
      <c r="K277" s="344"/>
      <c r="L277" s="344"/>
      <c r="M277" s="344"/>
      <c r="N277" s="344"/>
      <c r="O277" s="345"/>
      <c r="P277" s="46"/>
    </row>
    <row r="278" spans="1:16" ht="15.75" thickBot="1" x14ac:dyDescent="0.3">
      <c r="A278" s="86" t="s">
        <v>122</v>
      </c>
      <c r="B278" s="87"/>
      <c r="C278" s="87"/>
      <c r="D278" s="87"/>
      <c r="E278" s="87"/>
      <c r="F278" s="87"/>
      <c r="G278" s="87"/>
      <c r="H278" s="87"/>
      <c r="I278" s="87"/>
      <c r="J278" s="87"/>
      <c r="K278" s="87"/>
      <c r="L278" s="87"/>
      <c r="M278" s="87"/>
      <c r="N278" s="87"/>
      <c r="O278" s="87"/>
      <c r="P278" s="46"/>
    </row>
    <row r="279" spans="1:16" ht="15.75" thickBot="1" x14ac:dyDescent="0.3">
      <c r="A279" s="87" t="str">
        <f ca="1">IFERROR('transfer 3'!Q215, "User-defined Recycled/Reused On-Site #1")</f>
        <v>User-defined Recycled/Reused On-Site #1</v>
      </c>
      <c r="B279" s="135" t="str">
        <f ca="1">IFERROR('transfer 3'!R215,"TBD")</f>
        <v>TBD</v>
      </c>
      <c r="C279" s="170" t="str">
        <f ca="1">IFERROR('transfer 3'!W215,"")</f>
        <v/>
      </c>
      <c r="D279" s="135" t="str">
        <f ca="1">IFERROR('Transfer 1'!D51,"")</f>
        <v/>
      </c>
      <c r="E279" s="135" t="str">
        <f ca="1">IFERROR(D279*$C279,"")</f>
        <v/>
      </c>
      <c r="F279" s="135" t="str">
        <f ca="1">IFERROR('Transfer 1'!F51,"")</f>
        <v/>
      </c>
      <c r="G279" s="135" t="str">
        <f ca="1">IFERROR(F279*$C279,"")</f>
        <v/>
      </c>
      <c r="H279" s="135" t="str">
        <f ca="1">IFERROR('Transfer 1'!H51,"")</f>
        <v/>
      </c>
      <c r="I279" s="135" t="str">
        <f ca="1">IFERROR(H279*$C279,"")</f>
        <v/>
      </c>
      <c r="J279" s="135" t="str">
        <f ca="1">IFERROR('Transfer 1'!J51,"")</f>
        <v/>
      </c>
      <c r="K279" s="135" t="str">
        <f ca="1">IFERROR(J279*$C279,"")</f>
        <v/>
      </c>
      <c r="L279" s="135" t="str">
        <f ca="1">IFERROR('Transfer 1'!L51,"")</f>
        <v/>
      </c>
      <c r="M279" s="135" t="str">
        <f ca="1">IFERROR(L279*$C279,"")</f>
        <v/>
      </c>
      <c r="N279" s="135" t="str">
        <f ca="1">IFERROR('Transfer 1'!N51,"")</f>
        <v/>
      </c>
      <c r="O279" s="135" t="str">
        <f ca="1">IFERROR(N279*$C279,"")</f>
        <v/>
      </c>
      <c r="P279" s="46"/>
    </row>
    <row r="280" spans="1:16" ht="15.75" thickBot="1" x14ac:dyDescent="0.3">
      <c r="A280" s="87" t="str">
        <f ca="1">IFERROR('transfer 3'!Q216, "User-defined Recycled/Reused On-Site #1")</f>
        <v>User-defined Recycled/Reused On-Site #1</v>
      </c>
      <c r="B280" s="135" t="str">
        <f ca="1">IFERROR('transfer 3'!R216,"TBD")</f>
        <v>TBD</v>
      </c>
      <c r="C280" s="170" t="str">
        <f ca="1">IFERROR('transfer 3'!W216,"")</f>
        <v/>
      </c>
      <c r="D280" s="135" t="str">
        <f ca="1">IFERROR('Transfer 1'!D52,"")</f>
        <v/>
      </c>
      <c r="E280" s="135" t="str">
        <f t="shared" ref="E280:E287" ca="1" si="71">IFERROR(D280*$C280,"")</f>
        <v/>
      </c>
      <c r="F280" s="135" t="str">
        <f ca="1">IFERROR('Transfer 1'!F52,"")</f>
        <v/>
      </c>
      <c r="G280" s="135" t="str">
        <f t="shared" ref="G280:G287" ca="1" si="72">IFERROR(F280*$C280,"")</f>
        <v/>
      </c>
      <c r="H280" s="135" t="str">
        <f ca="1">IFERROR('Transfer 1'!H52,"")</f>
        <v/>
      </c>
      <c r="I280" s="135" t="str">
        <f t="shared" ref="I280:I287" ca="1" si="73">IFERROR(H280*$C280,"")</f>
        <v/>
      </c>
      <c r="J280" s="135" t="str">
        <f ca="1">IFERROR('Transfer 1'!J52,"")</f>
        <v/>
      </c>
      <c r="K280" s="135" t="str">
        <f t="shared" ref="K280:K287" ca="1" si="74">IFERROR(J280*$C280,"")</f>
        <v/>
      </c>
      <c r="L280" s="135" t="str">
        <f ca="1">IFERROR('Transfer 1'!L52,"")</f>
        <v/>
      </c>
      <c r="M280" s="135" t="str">
        <f t="shared" ref="M280:M287" ca="1" si="75">IFERROR(L280*$C280,"")</f>
        <v/>
      </c>
      <c r="N280" s="135" t="str">
        <f ca="1">IFERROR('Transfer 1'!N52,"")</f>
        <v/>
      </c>
      <c r="O280" s="135" t="str">
        <f t="shared" ref="O280:O287" ca="1" si="76">IFERROR(N280*$C280,"")</f>
        <v/>
      </c>
      <c r="P280" s="46"/>
    </row>
    <row r="281" spans="1:16" ht="15.75" thickBot="1" x14ac:dyDescent="0.3">
      <c r="A281" s="87" t="str">
        <f ca="1">IFERROR('transfer 3'!Q217, "User-defined Recycled/Reused On-Site #1")</f>
        <v>User-defined Recycled/Reused On-Site #1</v>
      </c>
      <c r="B281" s="135" t="str">
        <f ca="1">IFERROR('transfer 3'!R217,"TBD")</f>
        <v>TBD</v>
      </c>
      <c r="C281" s="170" t="str">
        <f ca="1">IFERROR('transfer 3'!W217,"")</f>
        <v/>
      </c>
      <c r="D281" s="135" t="str">
        <f ca="1">IFERROR('Transfer 1'!D53,"")</f>
        <v/>
      </c>
      <c r="E281" s="135" t="str">
        <f t="shared" ca="1" si="71"/>
        <v/>
      </c>
      <c r="F281" s="135" t="str">
        <f ca="1">IFERROR('Transfer 1'!F53,"")</f>
        <v/>
      </c>
      <c r="G281" s="135" t="str">
        <f t="shared" ca="1" si="72"/>
        <v/>
      </c>
      <c r="H281" s="135" t="str">
        <f ca="1">IFERROR('Transfer 1'!H53,"")</f>
        <v/>
      </c>
      <c r="I281" s="135" t="str">
        <f t="shared" ca="1" si="73"/>
        <v/>
      </c>
      <c r="J281" s="135" t="str">
        <f ca="1">IFERROR('Transfer 1'!J53,"")</f>
        <v/>
      </c>
      <c r="K281" s="135" t="str">
        <f t="shared" ca="1" si="74"/>
        <v/>
      </c>
      <c r="L281" s="135" t="str">
        <f ca="1">IFERROR('Transfer 1'!L53,"")</f>
        <v/>
      </c>
      <c r="M281" s="135" t="str">
        <f t="shared" ca="1" si="75"/>
        <v/>
      </c>
      <c r="N281" s="135" t="str">
        <f ca="1">IFERROR('Transfer 1'!N53,"")</f>
        <v/>
      </c>
      <c r="O281" s="135" t="str">
        <f t="shared" ca="1" si="76"/>
        <v/>
      </c>
      <c r="P281" s="46"/>
    </row>
    <row r="282" spans="1:16" ht="15.75" thickBot="1" x14ac:dyDescent="0.3">
      <c r="A282" s="87" t="str">
        <f ca="1">IFERROR('transfer 3'!Q218, "User-defined Recycled/Reused On-Site #1")</f>
        <v>User-defined Recycled/Reused On-Site #1</v>
      </c>
      <c r="B282" s="135" t="str">
        <f ca="1">IFERROR('transfer 3'!R218,"TBD")</f>
        <v>TBD</v>
      </c>
      <c r="C282" s="170" t="str">
        <f ca="1">IFERROR('transfer 3'!W218,"")</f>
        <v/>
      </c>
      <c r="D282" s="135" t="str">
        <f ca="1">IFERROR('Transfer 1'!D54,"")</f>
        <v/>
      </c>
      <c r="E282" s="135" t="str">
        <f t="shared" ca="1" si="71"/>
        <v/>
      </c>
      <c r="F282" s="135" t="str">
        <f ca="1">IFERROR('Transfer 1'!F54,"")</f>
        <v/>
      </c>
      <c r="G282" s="135" t="str">
        <f t="shared" ca="1" si="72"/>
        <v/>
      </c>
      <c r="H282" s="135" t="str">
        <f ca="1">IFERROR('Transfer 1'!H54,"")</f>
        <v/>
      </c>
      <c r="I282" s="135" t="str">
        <f t="shared" ca="1" si="73"/>
        <v/>
      </c>
      <c r="J282" s="135" t="str">
        <f ca="1">IFERROR('Transfer 1'!J54,"")</f>
        <v/>
      </c>
      <c r="K282" s="135" t="str">
        <f t="shared" ca="1" si="74"/>
        <v/>
      </c>
      <c r="L282" s="135" t="str">
        <f ca="1">IFERROR('Transfer 1'!L54,"")</f>
        <v/>
      </c>
      <c r="M282" s="135" t="str">
        <f t="shared" ca="1" si="75"/>
        <v/>
      </c>
      <c r="N282" s="135" t="str">
        <f ca="1">IFERROR('Transfer 1'!N54,"")</f>
        <v/>
      </c>
      <c r="O282" s="135" t="str">
        <f t="shared" ca="1" si="76"/>
        <v/>
      </c>
      <c r="P282" s="46"/>
    </row>
    <row r="283" spans="1:16" ht="15.75" thickBot="1" x14ac:dyDescent="0.3">
      <c r="A283" s="87" t="str">
        <f ca="1">IFERROR('transfer 3'!Q219, "User-defined Recycled/Reused On-Site #1")</f>
        <v>User-defined Recycled/Reused On-Site #1</v>
      </c>
      <c r="B283" s="135" t="str">
        <f ca="1">IFERROR('transfer 3'!R219,"TBD")</f>
        <v>TBD</v>
      </c>
      <c r="C283" s="170" t="str">
        <f ca="1">IFERROR('transfer 3'!W219,"")</f>
        <v/>
      </c>
      <c r="D283" s="135" t="str">
        <f ca="1">IFERROR('Transfer 1'!D55,"")</f>
        <v/>
      </c>
      <c r="E283" s="135" t="str">
        <f t="shared" ca="1" si="71"/>
        <v/>
      </c>
      <c r="F283" s="135" t="str">
        <f ca="1">IFERROR('Transfer 1'!F55,"")</f>
        <v/>
      </c>
      <c r="G283" s="135" t="str">
        <f t="shared" ca="1" si="72"/>
        <v/>
      </c>
      <c r="H283" s="135" t="str">
        <f ca="1">IFERROR('Transfer 1'!H55,"")</f>
        <v/>
      </c>
      <c r="I283" s="135" t="str">
        <f t="shared" ca="1" si="73"/>
        <v/>
      </c>
      <c r="J283" s="135" t="str">
        <f ca="1">IFERROR('Transfer 1'!J55,"")</f>
        <v/>
      </c>
      <c r="K283" s="135" t="str">
        <f t="shared" ca="1" si="74"/>
        <v/>
      </c>
      <c r="L283" s="135" t="str">
        <f ca="1">IFERROR('Transfer 1'!L55,"")</f>
        <v/>
      </c>
      <c r="M283" s="135" t="str">
        <f t="shared" ca="1" si="75"/>
        <v/>
      </c>
      <c r="N283" s="135" t="str">
        <f ca="1">IFERROR('Transfer 1'!N55,"")</f>
        <v/>
      </c>
      <c r="O283" s="135" t="str">
        <f t="shared" ca="1" si="76"/>
        <v/>
      </c>
      <c r="P283" s="46"/>
    </row>
    <row r="284" spans="1:16" ht="15.75" thickBot="1" x14ac:dyDescent="0.3">
      <c r="A284" s="87" t="str">
        <f ca="1">IFERROR('transfer 3'!Q220, "User-defined Recycled/Reused On-Site #1")</f>
        <v>User-defined Recycled/Reused On-Site #1</v>
      </c>
      <c r="B284" s="135" t="str">
        <f ca="1">IFERROR('transfer 3'!R220,"TBD")</f>
        <v>TBD</v>
      </c>
      <c r="C284" s="170" t="str">
        <f ca="1">IFERROR('transfer 3'!W220,"")</f>
        <v/>
      </c>
      <c r="D284" s="135" t="str">
        <f ca="1">IFERROR('Transfer 1'!D56,"")</f>
        <v/>
      </c>
      <c r="E284" s="135" t="str">
        <f t="shared" ca="1" si="71"/>
        <v/>
      </c>
      <c r="F284" s="135" t="str">
        <f ca="1">IFERROR('Transfer 1'!F56,"")</f>
        <v/>
      </c>
      <c r="G284" s="135" t="str">
        <f t="shared" ca="1" si="72"/>
        <v/>
      </c>
      <c r="H284" s="135" t="str">
        <f ca="1">IFERROR('Transfer 1'!H56,"")</f>
        <v/>
      </c>
      <c r="I284" s="135" t="str">
        <f t="shared" ca="1" si="73"/>
        <v/>
      </c>
      <c r="J284" s="135" t="str">
        <f ca="1">IFERROR('Transfer 1'!J56,"")</f>
        <v/>
      </c>
      <c r="K284" s="135" t="str">
        <f t="shared" ca="1" si="74"/>
        <v/>
      </c>
      <c r="L284" s="135" t="str">
        <f ca="1">IFERROR('Transfer 1'!L56,"")</f>
        <v/>
      </c>
      <c r="M284" s="135" t="str">
        <f t="shared" ca="1" si="75"/>
        <v/>
      </c>
      <c r="N284" s="135" t="str">
        <f ca="1">IFERROR('Transfer 1'!N56,"")</f>
        <v/>
      </c>
      <c r="O284" s="135" t="str">
        <f t="shared" ca="1" si="76"/>
        <v/>
      </c>
      <c r="P284" s="46"/>
    </row>
    <row r="285" spans="1:16" ht="15.75" thickBot="1" x14ac:dyDescent="0.3">
      <c r="A285" s="87" t="str">
        <f ca="1">IFERROR('transfer 3'!Q221, "User-defined Recycled/Reused On-Site #1")</f>
        <v>User-defined Recycled/Reused On-Site #1</v>
      </c>
      <c r="B285" s="135" t="str">
        <f ca="1">IFERROR('transfer 3'!R221,"TBD")</f>
        <v>TBD</v>
      </c>
      <c r="C285" s="170" t="str">
        <f ca="1">IFERROR('transfer 3'!W221,"")</f>
        <v/>
      </c>
      <c r="D285" s="135" t="str">
        <f ca="1">IFERROR('Transfer 1'!D57,"")</f>
        <v/>
      </c>
      <c r="E285" s="135" t="str">
        <f t="shared" ca="1" si="71"/>
        <v/>
      </c>
      <c r="F285" s="135" t="str">
        <f ca="1">IFERROR('Transfer 1'!F57,"")</f>
        <v/>
      </c>
      <c r="G285" s="135" t="str">
        <f t="shared" ca="1" si="72"/>
        <v/>
      </c>
      <c r="H285" s="135" t="str">
        <f ca="1">IFERROR('Transfer 1'!H57,"")</f>
        <v/>
      </c>
      <c r="I285" s="135" t="str">
        <f t="shared" ca="1" si="73"/>
        <v/>
      </c>
      <c r="J285" s="135" t="str">
        <f ca="1">IFERROR('Transfer 1'!J57,"")</f>
        <v/>
      </c>
      <c r="K285" s="135" t="str">
        <f t="shared" ca="1" si="74"/>
        <v/>
      </c>
      <c r="L285" s="135" t="str">
        <f ca="1">IFERROR('Transfer 1'!L57,"")</f>
        <v/>
      </c>
      <c r="M285" s="135" t="str">
        <f t="shared" ca="1" si="75"/>
        <v/>
      </c>
      <c r="N285" s="135" t="str">
        <f ca="1">IFERROR('Transfer 1'!N57,"")</f>
        <v/>
      </c>
      <c r="O285" s="135" t="str">
        <f t="shared" ca="1" si="76"/>
        <v/>
      </c>
      <c r="P285" s="46"/>
    </row>
    <row r="286" spans="1:16" ht="15.75" thickBot="1" x14ac:dyDescent="0.3">
      <c r="A286" s="87" t="str">
        <f ca="1">IFERROR('transfer 3'!Q222, "User-defined Recycled/Reused On-Site #1")</f>
        <v>User-defined Recycled/Reused On-Site #1</v>
      </c>
      <c r="B286" s="135" t="str">
        <f ca="1">IFERROR('transfer 3'!R222,"TBD")</f>
        <v>TBD</v>
      </c>
      <c r="C286" s="170" t="str">
        <f ca="1">IFERROR('transfer 3'!W222,"")</f>
        <v/>
      </c>
      <c r="D286" s="135" t="str">
        <f ca="1">IFERROR('Transfer 1'!D58,"")</f>
        <v/>
      </c>
      <c r="E286" s="135" t="str">
        <f t="shared" ca="1" si="71"/>
        <v/>
      </c>
      <c r="F286" s="135" t="str">
        <f ca="1">IFERROR('Transfer 1'!F58,"")</f>
        <v/>
      </c>
      <c r="G286" s="135" t="str">
        <f t="shared" ca="1" si="72"/>
        <v/>
      </c>
      <c r="H286" s="135" t="str">
        <f ca="1">IFERROR('Transfer 1'!H58,"")</f>
        <v/>
      </c>
      <c r="I286" s="135" t="str">
        <f t="shared" ca="1" si="73"/>
        <v/>
      </c>
      <c r="J286" s="135" t="str">
        <f ca="1">IFERROR('Transfer 1'!J58,"")</f>
        <v/>
      </c>
      <c r="K286" s="135" t="str">
        <f t="shared" ca="1" si="74"/>
        <v/>
      </c>
      <c r="L286" s="135" t="str">
        <f ca="1">IFERROR('Transfer 1'!L58,"")</f>
        <v/>
      </c>
      <c r="M286" s="135" t="str">
        <f t="shared" ca="1" si="75"/>
        <v/>
      </c>
      <c r="N286" s="135" t="str">
        <f ca="1">IFERROR('Transfer 1'!N58,"")</f>
        <v/>
      </c>
      <c r="O286" s="135" t="str">
        <f t="shared" ca="1" si="76"/>
        <v/>
      </c>
      <c r="P286" s="46"/>
    </row>
    <row r="287" spans="1:16" ht="15.75" thickBot="1" x14ac:dyDescent="0.3">
      <c r="A287" s="87" t="str">
        <f ca="1">IFERROR('transfer 3'!Q223, "User-defined Recycled/Reused On-Site #1")</f>
        <v>User-defined Recycled/Reused On-Site #1</v>
      </c>
      <c r="B287" s="135" t="str">
        <f ca="1">IFERROR('transfer 3'!R223,"TBD")</f>
        <v>TBD</v>
      </c>
      <c r="C287" s="170" t="str">
        <f ca="1">IFERROR('transfer 3'!W223,"")</f>
        <v/>
      </c>
      <c r="D287" s="135" t="str">
        <f ca="1">IFERROR('Transfer 1'!D59,"")</f>
        <v/>
      </c>
      <c r="E287" s="135" t="str">
        <f t="shared" ca="1" si="71"/>
        <v/>
      </c>
      <c r="F287" s="135" t="str">
        <f ca="1">IFERROR('Transfer 1'!F59,"")</f>
        <v/>
      </c>
      <c r="G287" s="135" t="str">
        <f t="shared" ca="1" si="72"/>
        <v/>
      </c>
      <c r="H287" s="135" t="str">
        <f ca="1">IFERROR('Transfer 1'!H59,"")</f>
        <v/>
      </c>
      <c r="I287" s="135" t="str">
        <f t="shared" ca="1" si="73"/>
        <v/>
      </c>
      <c r="J287" s="135" t="str">
        <f ca="1">IFERROR('Transfer 1'!J59,"")</f>
        <v/>
      </c>
      <c r="K287" s="135" t="str">
        <f t="shared" ca="1" si="74"/>
        <v/>
      </c>
      <c r="L287" s="135" t="str">
        <f ca="1">IFERROR('Transfer 1'!L59,"")</f>
        <v/>
      </c>
      <c r="M287" s="135" t="str">
        <f t="shared" ca="1" si="75"/>
        <v/>
      </c>
      <c r="N287" s="135" t="str">
        <f ca="1">IFERROR('Transfer 1'!N59,"")</f>
        <v/>
      </c>
      <c r="O287" s="135" t="str">
        <f t="shared" ca="1" si="76"/>
        <v/>
      </c>
      <c r="P287" s="46"/>
    </row>
    <row r="288" spans="1:16" ht="16.5" thickBot="1" x14ac:dyDescent="0.3">
      <c r="A288" s="343" t="s">
        <v>141</v>
      </c>
      <c r="B288" s="344"/>
      <c r="C288" s="344"/>
      <c r="D288" s="344"/>
      <c r="E288" s="344"/>
      <c r="F288" s="344"/>
      <c r="G288" s="344"/>
      <c r="H288" s="344"/>
      <c r="I288" s="344"/>
      <c r="J288" s="344"/>
      <c r="K288" s="344"/>
      <c r="L288" s="344"/>
      <c r="M288" s="344"/>
      <c r="N288" s="344"/>
      <c r="O288" s="345"/>
      <c r="P288" s="46"/>
    </row>
    <row r="289" spans="1:16" ht="15.75" thickBot="1" x14ac:dyDescent="0.3">
      <c r="A289" s="154" t="s">
        <v>156</v>
      </c>
      <c r="B289" s="134"/>
      <c r="C289" s="134"/>
      <c r="D289" s="135"/>
      <c r="E289" s="236">
        <f ca="1">SUM(E136:E154,E176:E187,E193:E198,E202:E204,E217:E220,E221:E231,E235:E239,E244,E257:E276,E279:E287)</f>
        <v>0</v>
      </c>
      <c r="F289" s="135"/>
      <c r="G289" s="236">
        <f ca="1">SUM(G136:G154,G176:G187,G193:G198,G202:G204,G217:G220,G221:G231,G235:G239,G244,G257:G276,G279:G287)</f>
        <v>0</v>
      </c>
      <c r="H289" s="135"/>
      <c r="I289" s="236">
        <f ca="1">SUM(I136:I154,I176:I187,I193:I198,I202:I204,I217:I220,I221:I231,I235:I239,I244,I257:I276,I279:I287)</f>
        <v>0</v>
      </c>
      <c r="J289" s="135"/>
      <c r="K289" s="236">
        <f ca="1">SUM(K136:K154,K176:K187,K193:K198,K202:K204,K217:K220,K221:K231,K235:K239,K244,K257:K276,K279:K287)</f>
        <v>0</v>
      </c>
      <c r="L289" s="135"/>
      <c r="M289" s="236">
        <f ca="1">SUM(M136:M154,M176:M187,M193:M198,M202:M204,M217:M220,M221:M231,M235:M239,M244,M257:M276,M279:M287)</f>
        <v>0</v>
      </c>
      <c r="N289" s="135"/>
      <c r="O289" s="236">
        <f ca="1">SUM(O136:O154,O176:O187,O193:O198,O202:O204,O217:O220,O221:O231,O235:O239,O244,O257:O276,O279:O287)</f>
        <v>0</v>
      </c>
      <c r="P289" s="46"/>
    </row>
    <row r="290" spans="1:16" ht="15.75" x14ac:dyDescent="0.25">
      <c r="A290" s="230" t="str">
        <f>General!$A$4</f>
        <v>Spreadsheets for Environmental Footprint Analysis (SEFA) Version 3.0, November 2019</v>
      </c>
      <c r="B290" s="213"/>
      <c r="C290" s="213"/>
      <c r="D290" s="213"/>
      <c r="E290" s="213"/>
      <c r="F290" s="213"/>
      <c r="G290" s="213"/>
      <c r="H290" s="213"/>
      <c r="I290" s="213"/>
      <c r="J290" s="213"/>
      <c r="K290" s="213"/>
      <c r="L290" s="213"/>
      <c r="M290" s="213"/>
      <c r="N290" s="2"/>
      <c r="O290" s="47" t="e">
        <f ca="1">General!$A$3</f>
        <v>#REF!</v>
      </c>
      <c r="P290" s="46"/>
    </row>
    <row r="291" spans="1:16" x14ac:dyDescent="0.25">
      <c r="A291" s="213"/>
      <c r="B291" s="213"/>
      <c r="C291" s="213"/>
      <c r="D291" s="213"/>
      <c r="E291" s="213"/>
      <c r="F291" s="213"/>
      <c r="G291" s="213"/>
      <c r="H291" s="213"/>
      <c r="I291" s="213"/>
      <c r="J291" s="213"/>
      <c r="K291" s="213"/>
      <c r="L291" s="213"/>
      <c r="M291" s="213"/>
      <c r="N291" s="2"/>
      <c r="O291" s="47" t="e">
        <f ca="1">General!$A$6</f>
        <v>#REF!</v>
      </c>
      <c r="P291" s="46"/>
    </row>
    <row r="292" spans="1:16" x14ac:dyDescent="0.25">
      <c r="A292" s="213"/>
      <c r="B292" s="213"/>
      <c r="C292" s="213"/>
      <c r="D292" s="213"/>
      <c r="E292" s="213"/>
      <c r="F292" s="213"/>
      <c r="G292" s="213"/>
      <c r="H292" s="213"/>
      <c r="I292" s="213"/>
      <c r="J292" s="213"/>
      <c r="K292" s="213"/>
      <c r="L292" s="213"/>
      <c r="M292" s="213"/>
      <c r="N292" s="2"/>
      <c r="O292" s="47" t="e">
        <f ca="1">General!$C$20</f>
        <v>#REF!</v>
      </c>
      <c r="P292" s="46"/>
    </row>
    <row r="293" spans="1:16" ht="18.75" x14ac:dyDescent="0.3">
      <c r="A293" s="354" t="e">
        <f ca="1">CONCATENATE(O3," - Intermediate Totals")</f>
        <v>#REF!</v>
      </c>
      <c r="B293" s="354"/>
      <c r="C293" s="354"/>
      <c r="D293" s="354"/>
      <c r="E293" s="354"/>
      <c r="F293" s="354"/>
      <c r="G293" s="354"/>
      <c r="H293" s="354"/>
      <c r="I293" s="354"/>
      <c r="J293" s="354"/>
      <c r="K293" s="354"/>
      <c r="L293" s="354"/>
      <c r="M293" s="354"/>
      <c r="N293" s="354"/>
      <c r="O293" s="354"/>
      <c r="P293" s="46"/>
    </row>
    <row r="294" spans="1:16" ht="15.75" thickBot="1" x14ac:dyDescent="0.3">
      <c r="A294" s="46"/>
      <c r="B294" s="46"/>
      <c r="C294" s="46"/>
      <c r="D294" s="46"/>
      <c r="E294" s="46"/>
      <c r="F294" s="46"/>
      <c r="G294" s="46"/>
      <c r="H294" s="46"/>
      <c r="I294" s="46"/>
      <c r="J294" s="46"/>
      <c r="K294" s="46"/>
      <c r="L294" s="46"/>
      <c r="M294" s="46"/>
      <c r="N294" s="46"/>
      <c r="O294" s="46"/>
      <c r="P294" s="46"/>
    </row>
    <row r="295" spans="1:16" ht="15.75" thickBot="1" x14ac:dyDescent="0.3">
      <c r="A295" s="349" t="s">
        <v>19</v>
      </c>
      <c r="B295" s="349" t="s">
        <v>0</v>
      </c>
      <c r="C295" s="349" t="s">
        <v>5</v>
      </c>
      <c r="D295" s="349" t="s">
        <v>6</v>
      </c>
      <c r="E295" s="349"/>
      <c r="F295" s="349" t="s">
        <v>7</v>
      </c>
      <c r="G295" s="349"/>
      <c r="H295" s="349" t="s">
        <v>8</v>
      </c>
      <c r="I295" s="349"/>
      <c r="J295" s="349" t="s">
        <v>9</v>
      </c>
      <c r="K295" s="349"/>
      <c r="L295" s="349" t="s">
        <v>10</v>
      </c>
      <c r="M295" s="349"/>
      <c r="N295" s="349" t="s">
        <v>11</v>
      </c>
      <c r="O295" s="349"/>
      <c r="P295" s="46"/>
    </row>
    <row r="296" spans="1:16" ht="15.75" thickBot="1" x14ac:dyDescent="0.3">
      <c r="A296" s="349"/>
      <c r="B296" s="349"/>
      <c r="C296" s="349"/>
      <c r="D296" s="143" t="s">
        <v>12</v>
      </c>
      <c r="E296" s="349" t="s">
        <v>13</v>
      </c>
      <c r="F296" s="143" t="s">
        <v>12</v>
      </c>
      <c r="G296" s="349" t="s">
        <v>119</v>
      </c>
      <c r="H296" s="143" t="s">
        <v>12</v>
      </c>
      <c r="I296" s="349" t="s">
        <v>14</v>
      </c>
      <c r="J296" s="143" t="s">
        <v>12</v>
      </c>
      <c r="K296" s="349" t="s">
        <v>14</v>
      </c>
      <c r="L296" s="143" t="s">
        <v>12</v>
      </c>
      <c r="M296" s="349" t="s">
        <v>14</v>
      </c>
      <c r="N296" s="143" t="s">
        <v>12</v>
      </c>
      <c r="O296" s="349" t="s">
        <v>14</v>
      </c>
      <c r="P296" s="46"/>
    </row>
    <row r="297" spans="1:16" ht="15.75" thickBot="1" x14ac:dyDescent="0.3">
      <c r="A297" s="349"/>
      <c r="B297" s="349"/>
      <c r="C297" s="349"/>
      <c r="D297" s="143" t="s">
        <v>15</v>
      </c>
      <c r="E297" s="349"/>
      <c r="F297" s="143" t="s">
        <v>15</v>
      </c>
      <c r="G297" s="349"/>
      <c r="H297" s="143" t="s">
        <v>15</v>
      </c>
      <c r="I297" s="349"/>
      <c r="J297" s="143" t="s">
        <v>15</v>
      </c>
      <c r="K297" s="349"/>
      <c r="L297" s="143" t="s">
        <v>15</v>
      </c>
      <c r="M297" s="349"/>
      <c r="N297" s="143" t="s">
        <v>15</v>
      </c>
      <c r="O297" s="349"/>
      <c r="P297" s="46"/>
    </row>
    <row r="298" spans="1:16" x14ac:dyDescent="0.25">
      <c r="A298" s="155"/>
      <c r="B298" s="155"/>
      <c r="C298" s="155"/>
      <c r="D298" s="155"/>
      <c r="E298" s="155"/>
      <c r="F298" s="155"/>
      <c r="G298" s="155"/>
      <c r="H298" s="155"/>
      <c r="I298" s="155"/>
      <c r="J298" s="155"/>
      <c r="K298" s="155"/>
      <c r="L298" s="155"/>
      <c r="M298" s="155"/>
      <c r="N298" s="155"/>
      <c r="O298" s="155"/>
      <c r="P298" s="46"/>
    </row>
    <row r="299" spans="1:16" x14ac:dyDescent="0.25">
      <c r="A299" s="238" t="s">
        <v>185</v>
      </c>
      <c r="B299" s="239"/>
      <c r="C299" s="239"/>
      <c r="D299" s="239"/>
      <c r="E299" s="239"/>
      <c r="F299" s="239"/>
      <c r="G299" s="239"/>
      <c r="H299" s="239"/>
      <c r="I299" s="239"/>
      <c r="J299" s="239"/>
      <c r="K299" s="239"/>
      <c r="L299" s="239"/>
      <c r="M299" s="239"/>
      <c r="N299" s="239"/>
      <c r="O299" s="239"/>
      <c r="P299" s="46"/>
    </row>
    <row r="300" spans="1:16" x14ac:dyDescent="0.25">
      <c r="A300" s="93" t="s">
        <v>324</v>
      </c>
      <c r="B300" s="94" t="s">
        <v>16</v>
      </c>
      <c r="C300" s="240" t="str">
        <f ca="1">IFERROR('transfer 3'!W17,"")</f>
        <v/>
      </c>
      <c r="D300" s="94">
        <v>3.4129999999999998</v>
      </c>
      <c r="E300" s="94" t="str">
        <f ca="1">IFERROR(D300*$C300,"")</f>
        <v/>
      </c>
      <c r="F300" s="92"/>
      <c r="G300" s="92"/>
      <c r="H300" s="92"/>
      <c r="I300" s="92"/>
      <c r="J300" s="92"/>
      <c r="K300" s="92"/>
      <c r="L300" s="92"/>
      <c r="M300" s="92"/>
      <c r="N300" s="92"/>
      <c r="O300" s="92"/>
      <c r="P300" s="46"/>
    </row>
    <row r="301" spans="1:16" x14ac:dyDescent="0.25">
      <c r="A301" s="156" t="s">
        <v>100</v>
      </c>
      <c r="B301" s="94"/>
      <c r="C301" s="94"/>
      <c r="D301" s="94"/>
      <c r="E301" s="94"/>
      <c r="F301" s="94"/>
      <c r="G301" s="94"/>
      <c r="H301" s="94"/>
      <c r="I301" s="94"/>
      <c r="J301" s="94"/>
      <c r="K301" s="94"/>
      <c r="L301" s="167"/>
      <c r="M301" s="94"/>
      <c r="N301" s="94"/>
      <c r="O301" s="94"/>
      <c r="P301" s="46"/>
    </row>
    <row r="302" spans="1:16" x14ac:dyDescent="0.25">
      <c r="A302" s="93" t="s">
        <v>99</v>
      </c>
      <c r="B302" s="94" t="s">
        <v>16</v>
      </c>
      <c r="C302" s="240" t="str">
        <f ca="1">IFERROR('transfer 3'!W43,"")</f>
        <v/>
      </c>
      <c r="D302" s="94">
        <v>6.9290000000000003</v>
      </c>
      <c r="E302" s="94" t="str">
        <f t="shared" ref="E302" ca="1" si="77">IFERROR(D302*$C302,"")</f>
        <v/>
      </c>
      <c r="F302" s="94" t="str">
        <f ca="1">IFERROR('Grid Electricity Conversions'!F17,"")</f>
        <v/>
      </c>
      <c r="G302" s="94" t="str">
        <f t="shared" ref="G302" ca="1" si="78">IFERROR(F302*$C302,"")</f>
        <v/>
      </c>
      <c r="H302" s="94" t="str">
        <f ca="1">IFERROR('Grid Electricity Conversions'!H17,"")</f>
        <v/>
      </c>
      <c r="I302" s="94" t="str">
        <f t="shared" ref="I302" ca="1" si="79">IFERROR(H302*$C302,"")</f>
        <v/>
      </c>
      <c r="J302" s="94" t="str">
        <f ca="1">IFERROR('Grid Electricity Conversions'!J17,"")</f>
        <v/>
      </c>
      <c r="K302" s="94" t="str">
        <f t="shared" ref="K302" ca="1" si="80">IFERROR(J302*$C302,"")</f>
        <v/>
      </c>
      <c r="L302" s="94" t="str">
        <f ca="1">IFERROR('Grid Electricity Conversions'!L17,"")</f>
        <v/>
      </c>
      <c r="M302" s="94" t="str">
        <f t="shared" ref="M302" ca="1" si="81">IFERROR(L302*$C302,"")</f>
        <v/>
      </c>
      <c r="N302" s="94" t="str">
        <f ca="1">IFERROR('Grid Electricity Conversions'!N17,"")</f>
        <v/>
      </c>
      <c r="O302" s="94" t="str">
        <f t="shared" ref="O302" ca="1" si="82">IFERROR(N302*$C302,"")</f>
        <v/>
      </c>
      <c r="P302" s="46"/>
    </row>
    <row r="303" spans="1:16" x14ac:dyDescent="0.25">
      <c r="A303" s="157" t="s">
        <v>51</v>
      </c>
      <c r="B303" s="5"/>
      <c r="C303" s="5"/>
      <c r="D303" s="5"/>
      <c r="E303" s="5"/>
      <c r="F303" s="5"/>
      <c r="G303" s="5"/>
      <c r="H303" s="5"/>
      <c r="I303" s="5"/>
      <c r="J303" s="5"/>
      <c r="K303" s="5"/>
      <c r="L303" s="5"/>
      <c r="M303" s="5"/>
      <c r="N303" s="5"/>
      <c r="O303" s="5"/>
      <c r="P303" s="46"/>
    </row>
    <row r="304" spans="1:16" x14ac:dyDescent="0.25">
      <c r="A304" s="158" t="s">
        <v>52</v>
      </c>
      <c r="B304" s="5" t="s">
        <v>16</v>
      </c>
      <c r="C304" s="240" t="str">
        <f ca="1">IFERROR('transfer 3'!W180,"")</f>
        <v/>
      </c>
      <c r="D304" s="13">
        <f>'Default Conversions'!D93</f>
        <v>3.053799999999999</v>
      </c>
      <c r="E304" s="94" t="str">
        <f t="shared" ref="E304:E308" ca="1" si="83">IFERROR(D304*$C304,"")</f>
        <v/>
      </c>
      <c r="F304" s="13">
        <f>'Default Conversions'!F93</f>
        <v>180</v>
      </c>
      <c r="G304" s="94" t="str">
        <f t="shared" ref="G304:G308" ca="1" si="84">IFERROR(F304*$C304,"")</f>
        <v/>
      </c>
      <c r="H304" s="13">
        <f>'Default Conversions'!H93</f>
        <v>0.76999999999999991</v>
      </c>
      <c r="I304" s="94" t="str">
        <f t="shared" ref="I304:I308" ca="1" si="85">IFERROR(H304*$C304,"")</f>
        <v/>
      </c>
      <c r="J304" s="13">
        <f>'Default Conversions'!J93</f>
        <v>0.15</v>
      </c>
      <c r="K304" s="94" t="str">
        <f t="shared" ref="K304:K308" ca="1" si="86">IFERROR(J304*$C304,"")</f>
        <v/>
      </c>
      <c r="L304" s="13">
        <f>'Default Conversions'!L93</f>
        <v>1.8000000000000002E-2</v>
      </c>
      <c r="M304" s="94" t="str">
        <f t="shared" ref="M304:M308" ca="1" si="87">IFERROR(L304*$C304,"")</f>
        <v/>
      </c>
      <c r="N304" s="13" t="str">
        <f>'Default Conversions'!N93</f>
        <v>NP</v>
      </c>
      <c r="O304" s="94" t="str">
        <f t="shared" ref="O304:O308" ca="1" si="88">IFERROR(N304*$C304,"")</f>
        <v/>
      </c>
      <c r="P304" s="46"/>
    </row>
    <row r="305" spans="1:16" x14ac:dyDescent="0.25">
      <c r="A305" s="158" t="s">
        <v>53</v>
      </c>
      <c r="B305" s="5" t="s">
        <v>16</v>
      </c>
      <c r="C305" s="240" t="str">
        <f ca="1">IFERROR('transfer 3'!W181,"")</f>
        <v/>
      </c>
      <c r="D305" s="13">
        <f>'Default Conversions'!D94</f>
        <v>1.6317999999999993</v>
      </c>
      <c r="E305" s="94" t="str">
        <f t="shared" ca="1" si="83"/>
        <v/>
      </c>
      <c r="F305" s="13">
        <f>'Default Conversions'!F94</f>
        <v>270</v>
      </c>
      <c r="G305" s="94" t="str">
        <f t="shared" ca="1" si="84"/>
        <v/>
      </c>
      <c r="H305" s="13">
        <f>'Default Conversions'!H94</f>
        <v>0.18000000000000002</v>
      </c>
      <c r="I305" s="94" t="str">
        <f t="shared" ca="1" si="85"/>
        <v/>
      </c>
      <c r="J305" s="13">
        <f>'Default Conversions'!J94</f>
        <v>13</v>
      </c>
      <c r="K305" s="94" t="str">
        <f t="shared" ca="1" si="86"/>
        <v/>
      </c>
      <c r="L305" s="13">
        <f>'Default Conversions'!L94</f>
        <v>7.0999999999999995E-3</v>
      </c>
      <c r="M305" s="94" t="str">
        <f t="shared" ca="1" si="87"/>
        <v/>
      </c>
      <c r="N305" s="13" t="str">
        <f>'Default Conversions'!N94</f>
        <v>NP</v>
      </c>
      <c r="O305" s="94" t="str">
        <f t="shared" ca="1" si="88"/>
        <v/>
      </c>
      <c r="P305" s="46"/>
    </row>
    <row r="306" spans="1:16" x14ac:dyDescent="0.25">
      <c r="A306" s="158" t="s">
        <v>54</v>
      </c>
      <c r="B306" s="5" t="s">
        <v>16</v>
      </c>
      <c r="C306" s="240" t="str">
        <f ca="1">IFERROR('transfer 3'!W182,"")</f>
        <v/>
      </c>
      <c r="D306" s="13">
        <f>'Default Conversions'!D95</f>
        <v>0.155472</v>
      </c>
      <c r="E306" s="94" t="str">
        <f t="shared" ca="1" si="83"/>
        <v/>
      </c>
      <c r="F306" s="13">
        <f>'Default Conversions'!F95</f>
        <v>25</v>
      </c>
      <c r="G306" s="94" t="str">
        <f t="shared" ca="1" si="84"/>
        <v/>
      </c>
      <c r="H306" s="13">
        <f>'Default Conversions'!H95</f>
        <v>0.15</v>
      </c>
      <c r="I306" s="94" t="str">
        <f t="shared" ca="1" si="85"/>
        <v/>
      </c>
      <c r="J306" s="13">
        <f>'Default Conversions'!J95</f>
        <v>0.5</v>
      </c>
      <c r="K306" s="94" t="str">
        <f t="shared" ca="1" si="86"/>
        <v/>
      </c>
      <c r="L306" s="13">
        <f>'Default Conversions'!L95</f>
        <v>1.5E-3</v>
      </c>
      <c r="M306" s="94" t="str">
        <f t="shared" ca="1" si="87"/>
        <v/>
      </c>
      <c r="N306" s="13" t="str">
        <f>'Default Conversions'!N95</f>
        <v>NP</v>
      </c>
      <c r="O306" s="94" t="str">
        <f t="shared" ca="1" si="88"/>
        <v/>
      </c>
      <c r="P306" s="46"/>
    </row>
    <row r="307" spans="1:16" x14ac:dyDescent="0.25">
      <c r="A307" s="158" t="s">
        <v>55</v>
      </c>
      <c r="B307" s="5" t="s">
        <v>16</v>
      </c>
      <c r="C307" s="240" t="str">
        <f ca="1">IFERROR('transfer 3'!W183,"")</f>
        <v/>
      </c>
      <c r="D307" s="13">
        <f>'Default Conversions'!D96</f>
        <v>2.2954000000000012</v>
      </c>
      <c r="E307" s="94" t="str">
        <f t="shared" ca="1" si="83"/>
        <v/>
      </c>
      <c r="F307" s="13">
        <f>'Default Conversions'!F96</f>
        <v>270</v>
      </c>
      <c r="G307" s="94" t="str">
        <f t="shared" ca="1" si="84"/>
        <v/>
      </c>
      <c r="H307" s="13">
        <f>'Default Conversions'!H96</f>
        <v>1.7</v>
      </c>
      <c r="I307" s="94" t="str">
        <f t="shared" ca="1" si="85"/>
        <v/>
      </c>
      <c r="J307" s="13">
        <f>'Default Conversions'!J96</f>
        <v>6.8999999999999992E-2</v>
      </c>
      <c r="K307" s="94" t="str">
        <f t="shared" ca="1" si="86"/>
        <v/>
      </c>
      <c r="L307" s="13">
        <f>'Default Conversions'!L96</f>
        <v>4.1999999999999996E-2</v>
      </c>
      <c r="M307" s="94" t="str">
        <f t="shared" ca="1" si="87"/>
        <v/>
      </c>
      <c r="N307" s="13" t="str">
        <f>'Default Conversions'!N96</f>
        <v>NP</v>
      </c>
      <c r="O307" s="94" t="str">
        <f t="shared" ca="1" si="88"/>
        <v/>
      </c>
      <c r="P307" s="46"/>
    </row>
    <row r="308" spans="1:16" x14ac:dyDescent="0.25">
      <c r="A308" s="158" t="s">
        <v>112</v>
      </c>
      <c r="B308" s="5" t="s">
        <v>16</v>
      </c>
      <c r="C308" s="240" t="str">
        <f ca="1">IFERROR('transfer 3'!W184,"")</f>
        <v/>
      </c>
      <c r="D308" s="13" t="str">
        <f ca="1">IFERROR('Transfer 2'!D27,"")</f>
        <v/>
      </c>
      <c r="E308" s="94" t="str">
        <f t="shared" ca="1" si="83"/>
        <v/>
      </c>
      <c r="F308" s="13" t="str">
        <f ca="1">IFERROR('Transfer 2'!F27,"")</f>
        <v/>
      </c>
      <c r="G308" s="94" t="str">
        <f t="shared" ca="1" si="84"/>
        <v/>
      </c>
      <c r="H308" s="13" t="str">
        <f ca="1">IFERROR('Transfer 2'!H27,"")</f>
        <v/>
      </c>
      <c r="I308" s="94" t="str">
        <f t="shared" ca="1" si="85"/>
        <v/>
      </c>
      <c r="J308" s="13" t="str">
        <f ca="1">IFERROR('Transfer 2'!J27,"")</f>
        <v/>
      </c>
      <c r="K308" s="94" t="str">
        <f t="shared" ca="1" si="86"/>
        <v/>
      </c>
      <c r="L308" s="13" t="str">
        <f ca="1">IFERROR('Transfer 2'!L27,"")</f>
        <v/>
      </c>
      <c r="M308" s="94" t="str">
        <f t="shared" ca="1" si="87"/>
        <v/>
      </c>
      <c r="N308" s="13" t="str">
        <f ca="1">IFERROR('Transfer 2'!N27,"")</f>
        <v/>
      </c>
      <c r="O308" s="94" t="str">
        <f t="shared" ca="1" si="88"/>
        <v/>
      </c>
      <c r="P308" s="46"/>
    </row>
    <row r="309" spans="1:16" x14ac:dyDescent="0.25">
      <c r="A309" s="157" t="s">
        <v>56</v>
      </c>
      <c r="B309" s="5"/>
      <c r="C309" s="5"/>
      <c r="D309" s="5"/>
      <c r="E309" s="5"/>
      <c r="F309" s="5"/>
      <c r="G309" s="5"/>
      <c r="H309" s="5"/>
      <c r="I309" s="5"/>
      <c r="J309" s="5"/>
      <c r="K309" s="5"/>
      <c r="L309" s="5"/>
      <c r="M309" s="5"/>
      <c r="N309" s="5"/>
      <c r="O309" s="5"/>
      <c r="P309" s="46"/>
    </row>
    <row r="310" spans="1:16" x14ac:dyDescent="0.25">
      <c r="A310" s="158" t="s">
        <v>113</v>
      </c>
      <c r="B310" s="5" t="s">
        <v>16</v>
      </c>
      <c r="C310" s="240" t="str">
        <f ca="1">IFERROR('transfer 3'!W187,"")</f>
        <v/>
      </c>
      <c r="D310" s="5">
        <f>0.1*(D69+D11)</f>
        <v>1.0342</v>
      </c>
      <c r="E310" s="94" t="str">
        <f ca="1">IFERROR(D310*$C310,"")</f>
        <v/>
      </c>
      <c r="F310" s="5" t="str">
        <f ca="1">IFERROR(0.1*F302,"")</f>
        <v/>
      </c>
      <c r="G310" s="94" t="str">
        <f ca="1">IFERROR(F310*$C310,"")</f>
        <v/>
      </c>
      <c r="H310" s="5" t="str">
        <f ca="1">IFERROR(0.1*H302,"")</f>
        <v/>
      </c>
      <c r="I310" s="94" t="str">
        <f ca="1">IFERROR(H310*$C310,"")</f>
        <v/>
      </c>
      <c r="J310" s="5" t="str">
        <f ca="1">IFERROR(0.1*J302,"")</f>
        <v/>
      </c>
      <c r="K310" s="94" t="str">
        <f ca="1">IFERROR(J310*$C310,"")</f>
        <v/>
      </c>
      <c r="L310" s="5" t="str">
        <f ca="1">IFERROR(0.1*L302,"")</f>
        <v/>
      </c>
      <c r="M310" s="94" t="str">
        <f ca="1">IFERROR(L310*$C310,"")</f>
        <v/>
      </c>
      <c r="N310" s="5" t="str">
        <f ca="1">IFERROR(0.1*N302,"")</f>
        <v/>
      </c>
      <c r="O310" s="94" t="str">
        <f ca="1">IFERROR(N310*$C310,"")</f>
        <v/>
      </c>
      <c r="P310" s="46"/>
    </row>
    <row r="311" spans="1:16" x14ac:dyDescent="0.25">
      <c r="A311" s="237" t="s">
        <v>185</v>
      </c>
      <c r="B311" s="161"/>
      <c r="C311" s="163"/>
      <c r="D311" s="162"/>
      <c r="E311" s="163">
        <f ca="1">SUM(E300,E302,E304:E308,E310)</f>
        <v>0</v>
      </c>
      <c r="F311" s="164"/>
      <c r="G311" s="163">
        <f ca="1">SUM(G302,G304:G308,G310)</f>
        <v>0</v>
      </c>
      <c r="H311" s="164"/>
      <c r="I311" s="163">
        <f ca="1">SUM(I302,I304:I308,I310)</f>
        <v>0</v>
      </c>
      <c r="J311" s="164"/>
      <c r="K311" s="163">
        <f ca="1">SUM(K302,K304:K308,K310)</f>
        <v>0</v>
      </c>
      <c r="L311" s="164"/>
      <c r="M311" s="163">
        <f ca="1">SUM(M302,M304:M308,M310)</f>
        <v>0</v>
      </c>
      <c r="N311" s="164"/>
      <c r="O311" s="163">
        <f ca="1">SUM(O302,O304:O308,O310)</f>
        <v>0</v>
      </c>
      <c r="P311" s="46"/>
    </row>
    <row r="312" spans="1:16" x14ac:dyDescent="0.25">
      <c r="A312" s="158"/>
      <c r="B312" s="5"/>
      <c r="C312" s="5"/>
      <c r="D312" s="8"/>
      <c r="E312" s="159"/>
      <c r="F312" s="160"/>
      <c r="G312" s="159"/>
      <c r="H312" s="160"/>
      <c r="I312" s="159"/>
      <c r="J312" s="160"/>
      <c r="K312" s="159"/>
      <c r="L312" s="160"/>
      <c r="M312" s="159"/>
      <c r="N312" s="160"/>
      <c r="O312" s="159"/>
      <c r="P312" s="46"/>
    </row>
    <row r="313" spans="1:16" x14ac:dyDescent="0.25">
      <c r="A313" s="214" t="s">
        <v>126</v>
      </c>
      <c r="B313" s="161"/>
      <c r="C313" s="161"/>
      <c r="D313" s="162"/>
      <c r="E313" s="163"/>
      <c r="F313" s="164"/>
      <c r="G313" s="163"/>
      <c r="H313" s="164"/>
      <c r="I313" s="163"/>
      <c r="J313" s="164"/>
      <c r="K313" s="163"/>
      <c r="L313" s="164"/>
      <c r="M313" s="163"/>
      <c r="N313" s="164"/>
      <c r="O313" s="163"/>
      <c r="P313" s="46"/>
    </row>
    <row r="314" spans="1:16" x14ac:dyDescent="0.25">
      <c r="A314" s="165" t="s">
        <v>127</v>
      </c>
      <c r="B314" s="5"/>
      <c r="C314" s="5"/>
      <c r="D314" s="5"/>
      <c r="E314" s="5"/>
      <c r="F314" s="5"/>
      <c r="G314" s="5"/>
      <c r="H314" s="5"/>
      <c r="I314" s="5"/>
      <c r="J314" s="5"/>
      <c r="K314" s="5"/>
      <c r="L314" s="5"/>
      <c r="M314" s="5"/>
      <c r="N314" s="5"/>
      <c r="O314" s="5"/>
      <c r="P314" s="46"/>
    </row>
    <row r="315" spans="1:16" x14ac:dyDescent="0.25">
      <c r="A315" s="93" t="s">
        <v>301</v>
      </c>
      <c r="B315" s="94" t="s">
        <v>17</v>
      </c>
      <c r="C315" s="240" t="str">
        <f t="shared" ref="C315:D317" ca="1" si="89">IFERROR(C25,"")</f>
        <v/>
      </c>
      <c r="D315" s="94">
        <f t="shared" si="89"/>
        <v>0.124</v>
      </c>
      <c r="E315" s="94" t="str">
        <f t="shared" ref="E315:E321" ca="1" si="90">IFERROR(D315*$C315,"")</f>
        <v/>
      </c>
      <c r="F315" s="94" t="str">
        <f ca="1">IFERROR(F25,"")</f>
        <v/>
      </c>
      <c r="G315" s="94" t="str">
        <f t="shared" ref="G315:G321" ca="1" si="91">IFERROR(F315*$C315,"")</f>
        <v/>
      </c>
      <c r="H315" s="94" t="str">
        <f ca="1">IFERROR(H25,"")</f>
        <v/>
      </c>
      <c r="I315" s="94" t="str">
        <f t="shared" ref="I315:I321" ca="1" si="92">IFERROR(H315*$C315,"")</f>
        <v/>
      </c>
      <c r="J315" s="94" t="str">
        <f ca="1">IFERROR(J25,"")</f>
        <v/>
      </c>
      <c r="K315" s="94" t="str">
        <f t="shared" ref="K315:K321" ca="1" si="93">IFERROR(J315*$C315,"")</f>
        <v/>
      </c>
      <c r="L315" s="94" t="str">
        <f ca="1">IFERROR(L25,"")</f>
        <v/>
      </c>
      <c r="M315" s="94" t="str">
        <f t="shared" ref="M315:M321" ca="1" si="94">IFERROR(L315*$C315,"")</f>
        <v/>
      </c>
      <c r="N315" s="94" t="str">
        <f ca="1">IFERROR(N25,"")</f>
        <v/>
      </c>
      <c r="O315" s="94" t="str">
        <f t="shared" ref="O315:O321" ca="1" si="95">IFERROR(N315*$C315,"")</f>
        <v/>
      </c>
      <c r="P315" s="46"/>
    </row>
    <row r="316" spans="1:16" x14ac:dyDescent="0.25">
      <c r="A316" s="93" t="s">
        <v>302</v>
      </c>
      <c r="B316" s="94" t="s">
        <v>17</v>
      </c>
      <c r="C316" s="240" t="str">
        <f t="shared" ca="1" si="89"/>
        <v/>
      </c>
      <c r="D316" s="94">
        <f t="shared" si="89"/>
        <v>0.124</v>
      </c>
      <c r="E316" s="94" t="str">
        <f t="shared" ca="1" si="90"/>
        <v/>
      </c>
      <c r="F316" s="94">
        <f>IFERROR(F26,"")</f>
        <v>17.48</v>
      </c>
      <c r="G316" s="94" t="str">
        <f t="shared" ca="1" si="91"/>
        <v/>
      </c>
      <c r="H316" s="94">
        <f>IFERROR(H26,"")</f>
        <v>3.6999999999999998E-2</v>
      </c>
      <c r="I316" s="94" t="str">
        <f t="shared" ca="1" si="92"/>
        <v/>
      </c>
      <c r="J316" s="94">
        <f>IFERROR(J26,"")</f>
        <v>2.5000000000000001E-4</v>
      </c>
      <c r="K316" s="94" t="str">
        <f t="shared" ca="1" si="93"/>
        <v/>
      </c>
      <c r="L316" s="94">
        <f>IFERROR(L26,"")</f>
        <v>0.16500000000000001</v>
      </c>
      <c r="M316" s="94" t="str">
        <f t="shared" ca="1" si="94"/>
        <v/>
      </c>
      <c r="N316" s="94">
        <f>IFERROR(N26,"")</f>
        <v>8.0000000000000007E-5</v>
      </c>
      <c r="O316" s="94" t="str">
        <f t="shared" ca="1" si="95"/>
        <v/>
      </c>
      <c r="P316" s="46"/>
    </row>
    <row r="317" spans="1:16" x14ac:dyDescent="0.25">
      <c r="A317" s="93" t="s">
        <v>303</v>
      </c>
      <c r="B317" s="94" t="s">
        <v>17</v>
      </c>
      <c r="C317" s="240" t="str">
        <f t="shared" ca="1" si="89"/>
        <v/>
      </c>
      <c r="D317" s="94">
        <f t="shared" si="89"/>
        <v>0.124</v>
      </c>
      <c r="E317" s="94" t="str">
        <f t="shared" ca="1" si="90"/>
        <v/>
      </c>
      <c r="F317" s="94">
        <f>IFERROR(F27,"")</f>
        <v>19.93</v>
      </c>
      <c r="G317" s="94" t="str">
        <f t="shared" ca="1" si="91"/>
        <v/>
      </c>
      <c r="H317" s="94">
        <f>IFERROR(H27,"")</f>
        <v>3.2000000000000001E-2</v>
      </c>
      <c r="I317" s="94" t="str">
        <f t="shared" ca="1" si="92"/>
        <v/>
      </c>
      <c r="J317" s="94">
        <f>IFERROR(J27,"")</f>
        <v>2.9E-4</v>
      </c>
      <c r="K317" s="94" t="str">
        <f t="shared" ca="1" si="93"/>
        <v/>
      </c>
      <c r="L317" s="94">
        <f>IFERROR(L27,"")</f>
        <v>2E-3</v>
      </c>
      <c r="M317" s="94" t="str">
        <f t="shared" ca="1" si="94"/>
        <v/>
      </c>
      <c r="N317" s="94">
        <f>IFERROR(N27,"")</f>
        <v>9.0000000000000006E-5</v>
      </c>
      <c r="O317" s="94" t="str">
        <f t="shared" ca="1" si="95"/>
        <v/>
      </c>
      <c r="P317" s="46"/>
    </row>
    <row r="318" spans="1:16" x14ac:dyDescent="0.25">
      <c r="A318" s="93" t="s">
        <v>109</v>
      </c>
      <c r="B318" s="94" t="s">
        <v>17</v>
      </c>
      <c r="C318" s="240" t="str">
        <f t="shared" ref="C318:D321" ca="1" si="96">IFERROR(C98,"")</f>
        <v/>
      </c>
      <c r="D318" s="94">
        <f t="shared" si="96"/>
        <v>0.124</v>
      </c>
      <c r="E318" s="94" t="str">
        <f t="shared" ca="1" si="90"/>
        <v/>
      </c>
      <c r="F318" s="94">
        <f>IFERROR(F98,"")</f>
        <v>19.600000000000001</v>
      </c>
      <c r="G318" s="94" t="str">
        <f t="shared" ca="1" si="91"/>
        <v/>
      </c>
      <c r="H318" s="94">
        <f>IFERROR(H98,"")</f>
        <v>0.11</v>
      </c>
      <c r="I318" s="94" t="str">
        <f t="shared" ca="1" si="92"/>
        <v/>
      </c>
      <c r="J318" s="94">
        <f>IFERROR(J98,"")</f>
        <v>4.4999999999999997E-3</v>
      </c>
      <c r="K318" s="94" t="str">
        <f t="shared" ca="1" si="93"/>
        <v/>
      </c>
      <c r="L318" s="94">
        <f>IFERROR(L98,"")</f>
        <v>5.4000000000000001E-4</v>
      </c>
      <c r="M318" s="94" t="str">
        <f t="shared" ca="1" si="94"/>
        <v/>
      </c>
      <c r="N318" s="94" t="str">
        <f ca="1">IFERROR(N98,"")</f>
        <v/>
      </c>
      <c r="O318" s="94" t="str">
        <f t="shared" ca="1" si="95"/>
        <v/>
      </c>
      <c r="P318" s="46"/>
    </row>
    <row r="319" spans="1:16" x14ac:dyDescent="0.25">
      <c r="A319" s="93" t="s">
        <v>312</v>
      </c>
      <c r="B319" s="94" t="s">
        <v>17</v>
      </c>
      <c r="C319" s="240" t="str">
        <f t="shared" ca="1" si="96"/>
        <v/>
      </c>
      <c r="D319" s="94">
        <f t="shared" si="96"/>
        <v>0.124</v>
      </c>
      <c r="E319" s="94" t="str">
        <f t="shared" ca="1" si="90"/>
        <v/>
      </c>
      <c r="F319" s="94">
        <f>IFERROR(F99,"")</f>
        <v>19.77</v>
      </c>
      <c r="G319" s="94" t="str">
        <f t="shared" ca="1" si="91"/>
        <v/>
      </c>
      <c r="H319" s="94">
        <f>IFERROR(H99,"")</f>
        <v>2.7E-2</v>
      </c>
      <c r="I319" s="94" t="str">
        <f t="shared" ca="1" si="92"/>
        <v/>
      </c>
      <c r="J319" s="94">
        <f>IFERROR(J99,"")</f>
        <v>3.6000000000000002E-4</v>
      </c>
      <c r="K319" s="94" t="str">
        <f t="shared" ca="1" si="93"/>
        <v/>
      </c>
      <c r="L319" s="94">
        <f>IFERROR(L99,"")</f>
        <v>3.0000000000000001E-3</v>
      </c>
      <c r="M319" s="94" t="str">
        <f t="shared" ca="1" si="94"/>
        <v/>
      </c>
      <c r="N319" s="94">
        <f>IFERROR(N99,"")</f>
        <v>6.7000000000000002E-3</v>
      </c>
      <c r="O319" s="94" t="str">
        <f t="shared" ca="1" si="95"/>
        <v/>
      </c>
      <c r="P319" s="46"/>
    </row>
    <row r="320" spans="1:16" x14ac:dyDescent="0.25">
      <c r="A320" s="93" t="s">
        <v>313</v>
      </c>
      <c r="B320" s="94" t="s">
        <v>17</v>
      </c>
      <c r="C320" s="240" t="str">
        <f t="shared" ca="1" si="96"/>
        <v/>
      </c>
      <c r="D320" s="94">
        <f t="shared" si="96"/>
        <v>0.124</v>
      </c>
      <c r="E320" s="94" t="str">
        <f t="shared" ca="1" si="90"/>
        <v/>
      </c>
      <c r="F320" s="94">
        <f>IFERROR(F100,"")</f>
        <v>19.79</v>
      </c>
      <c r="G320" s="94" t="str">
        <f t="shared" ca="1" si="91"/>
        <v/>
      </c>
      <c r="H320" s="94">
        <f>IFERROR(H100,"")</f>
        <v>3.5000000000000003E-2</v>
      </c>
      <c r="I320" s="94" t="str">
        <f t="shared" ca="1" si="92"/>
        <v/>
      </c>
      <c r="J320" s="94">
        <f>IFERROR(J100,"")</f>
        <v>3.6000000000000002E-4</v>
      </c>
      <c r="K320" s="94" t="str">
        <f t="shared" ca="1" si="93"/>
        <v/>
      </c>
      <c r="L320" s="94">
        <f>IFERROR(L100,"")</f>
        <v>3.0000000000000001E-3</v>
      </c>
      <c r="M320" s="94" t="str">
        <f t="shared" ca="1" si="94"/>
        <v/>
      </c>
      <c r="N320" s="94">
        <f>IFERROR(N100,"")</f>
        <v>6.6100000000000004E-3</v>
      </c>
      <c r="O320" s="94" t="str">
        <f t="shared" ca="1" si="95"/>
        <v/>
      </c>
      <c r="P320" s="46"/>
    </row>
    <row r="321" spans="1:16" x14ac:dyDescent="0.25">
      <c r="A321" s="93" t="s">
        <v>314</v>
      </c>
      <c r="B321" s="94" t="s">
        <v>17</v>
      </c>
      <c r="C321" s="240" t="str">
        <f t="shared" ca="1" si="96"/>
        <v/>
      </c>
      <c r="D321" s="94">
        <f t="shared" si="96"/>
        <v>0.124</v>
      </c>
      <c r="E321" s="94" t="str">
        <f t="shared" ca="1" si="90"/>
        <v/>
      </c>
      <c r="F321" s="94" t="str">
        <f ca="1">IFERROR(F101,"")</f>
        <v/>
      </c>
      <c r="G321" s="94" t="str">
        <f t="shared" ca="1" si="91"/>
        <v/>
      </c>
      <c r="H321" s="94" t="str">
        <f ca="1">IFERROR(H101,"")</f>
        <v/>
      </c>
      <c r="I321" s="94" t="str">
        <f t="shared" ca="1" si="92"/>
        <v/>
      </c>
      <c r="J321" s="94" t="str">
        <f ca="1">IFERROR(J101,"")</f>
        <v/>
      </c>
      <c r="K321" s="94" t="str">
        <f t="shared" ca="1" si="93"/>
        <v/>
      </c>
      <c r="L321" s="94" t="str">
        <f ca="1">IFERROR(L101,"")</f>
        <v/>
      </c>
      <c r="M321" s="94" t="str">
        <f t="shared" ca="1" si="94"/>
        <v/>
      </c>
      <c r="N321" s="94" t="str">
        <f ca="1">IFERROR(N101,"")</f>
        <v/>
      </c>
      <c r="O321" s="94" t="str">
        <f t="shared" ca="1" si="95"/>
        <v/>
      </c>
      <c r="P321" s="46"/>
    </row>
    <row r="322" spans="1:16" x14ac:dyDescent="0.25">
      <c r="A322" s="93" t="s">
        <v>106</v>
      </c>
      <c r="B322" s="94" t="s">
        <v>17</v>
      </c>
      <c r="C322" s="240" t="str">
        <f ca="1">IFERROR(C195,"")</f>
        <v/>
      </c>
      <c r="D322" s="94">
        <f>IFERROR(D195,"")</f>
        <v>3.3000000000000002E-2</v>
      </c>
      <c r="E322" s="94" t="str">
        <f ca="1">IFERROR(D322*$C322,"")</f>
        <v/>
      </c>
      <c r="F322" s="94">
        <f>IFERROR(F195,"")</f>
        <v>2.8</v>
      </c>
      <c r="G322" s="94" t="str">
        <f ca="1">IFERROR(F322*$C322,"")</f>
        <v/>
      </c>
      <c r="H322" s="94">
        <f>IFERROR(H195,"")</f>
        <v>4.5999999999999999E-3</v>
      </c>
      <c r="I322" s="94" t="str">
        <f ca="1">IFERROR(H322*$C322,"")</f>
        <v/>
      </c>
      <c r="J322" s="94">
        <f>IFERROR(J195,"")</f>
        <v>5.0000000000000001E-3</v>
      </c>
      <c r="K322" s="94" t="str">
        <f ca="1">IFERROR(J322*$C322,"")</f>
        <v/>
      </c>
      <c r="L322" s="94">
        <f>IFERROR(L195,"")</f>
        <v>1.5E-3</v>
      </c>
      <c r="M322" s="94" t="str">
        <f ca="1">IFERROR(L322*$C322,"")</f>
        <v/>
      </c>
      <c r="N322" s="94">
        <f>IFERROR(N195,"")</f>
        <v>1E-3</v>
      </c>
      <c r="O322" s="94" t="str">
        <f ca="1">IFERROR(N322*$C322,"")</f>
        <v/>
      </c>
      <c r="P322" s="46"/>
    </row>
    <row r="323" spans="1:16" x14ac:dyDescent="0.25">
      <c r="A323" s="215" t="s">
        <v>127</v>
      </c>
      <c r="B323" s="161"/>
      <c r="C323" s="166">
        <f ca="1">SUM(C315:C321)</f>
        <v>0</v>
      </c>
      <c r="D323" s="161"/>
      <c r="E323" s="166">
        <f ca="1">SUM(E315:E322)</f>
        <v>0</v>
      </c>
      <c r="F323" s="166"/>
      <c r="G323" s="166">
        <f ca="1">SUM(G315:G322)</f>
        <v>0</v>
      </c>
      <c r="H323" s="166"/>
      <c r="I323" s="166">
        <f ca="1">SUM(I315:I322)</f>
        <v>0</v>
      </c>
      <c r="J323" s="166"/>
      <c r="K323" s="166">
        <f ca="1">SUM(K315:K322)</f>
        <v>0</v>
      </c>
      <c r="L323" s="166"/>
      <c r="M323" s="166">
        <f ca="1">SUM(M315:M322)</f>
        <v>0</v>
      </c>
      <c r="N323" s="166"/>
      <c r="O323" s="166">
        <f ca="1">SUM(O315:O322)</f>
        <v>0</v>
      </c>
      <c r="P323" s="46"/>
    </row>
    <row r="324" spans="1:16" x14ac:dyDescent="0.25">
      <c r="A324" s="7"/>
      <c r="B324" s="7"/>
      <c r="C324" s="7"/>
      <c r="D324" s="7"/>
      <c r="E324" s="7"/>
      <c r="F324" s="7"/>
      <c r="G324" s="7"/>
      <c r="H324" s="7"/>
      <c r="I324" s="7"/>
      <c r="J324" s="7"/>
      <c r="K324" s="7"/>
      <c r="L324" s="7"/>
      <c r="M324" s="7"/>
      <c r="N324" s="7"/>
      <c r="O324" s="7"/>
      <c r="P324" s="46"/>
    </row>
    <row r="325" spans="1:16" x14ac:dyDescent="0.25">
      <c r="A325" s="165" t="s">
        <v>128</v>
      </c>
      <c r="B325" s="7"/>
      <c r="C325" s="7"/>
      <c r="D325" s="7"/>
      <c r="E325" s="7"/>
      <c r="F325" s="7"/>
      <c r="G325" s="7"/>
      <c r="H325" s="7"/>
      <c r="I325" s="7"/>
      <c r="J325" s="7"/>
      <c r="K325" s="7"/>
      <c r="L325" s="7"/>
      <c r="M325" s="7"/>
      <c r="N325" s="7"/>
      <c r="O325" s="7"/>
      <c r="P325" s="46"/>
    </row>
    <row r="326" spans="1:16" x14ac:dyDescent="0.25">
      <c r="A326" s="93" t="s">
        <v>297</v>
      </c>
      <c r="B326" s="94" t="s">
        <v>17</v>
      </c>
      <c r="C326" s="240" t="str">
        <f t="shared" ref="C326:D329" ca="1" si="97">IFERROR(C21,"")</f>
        <v/>
      </c>
      <c r="D326" s="94">
        <f t="shared" si="97"/>
        <v>0.13900000000000001</v>
      </c>
      <c r="E326" s="94" t="str">
        <f t="shared" ref="E326:E333" ca="1" si="98">IFERROR(D326*$C326,"")</f>
        <v/>
      </c>
      <c r="F326" s="94" t="str">
        <f ca="1">IFERROR(F21,"")</f>
        <v/>
      </c>
      <c r="G326" s="94" t="str">
        <f t="shared" ref="G326:G333" ca="1" si="99">IFERROR(F326*$C326,"")</f>
        <v/>
      </c>
      <c r="H326" s="94" t="str">
        <f ca="1">IFERROR(H21,"")</f>
        <v/>
      </c>
      <c r="I326" s="94" t="str">
        <f t="shared" ref="I326:I333" ca="1" si="100">IFERROR(H326*$C326,"")</f>
        <v/>
      </c>
      <c r="J326" s="94" t="str">
        <f ca="1">IFERROR(J21,"")</f>
        <v/>
      </c>
      <c r="K326" s="94" t="str">
        <f t="shared" ref="K326:K333" ca="1" si="101">IFERROR(J326*$C326,"")</f>
        <v/>
      </c>
      <c r="L326" s="94" t="str">
        <f ca="1">IFERROR(L21,"")</f>
        <v/>
      </c>
      <c r="M326" s="94" t="str">
        <f t="shared" ref="M326:M333" ca="1" si="102">IFERROR(L326*$C326,"")</f>
        <v/>
      </c>
      <c r="N326" s="94" t="str">
        <f ca="1">IFERROR(N21,"")</f>
        <v/>
      </c>
      <c r="O326" s="94" t="str">
        <f t="shared" ref="O326:O333" ca="1" si="103">IFERROR(N326*$C326,"")</f>
        <v/>
      </c>
      <c r="P326" s="46"/>
    </row>
    <row r="327" spans="1:16" x14ac:dyDescent="0.25">
      <c r="A327" s="93" t="s">
        <v>298</v>
      </c>
      <c r="B327" s="94" t="s">
        <v>17</v>
      </c>
      <c r="C327" s="240" t="str">
        <f t="shared" ca="1" si="97"/>
        <v/>
      </c>
      <c r="D327" s="94">
        <f t="shared" si="97"/>
        <v>0.13900000000000001</v>
      </c>
      <c r="E327" s="94" t="str">
        <f t="shared" ca="1" si="98"/>
        <v/>
      </c>
      <c r="F327" s="94">
        <f>IFERROR(F22,"")</f>
        <v>22.21</v>
      </c>
      <c r="G327" s="94" t="str">
        <f t="shared" ca="1" si="99"/>
        <v/>
      </c>
      <c r="H327" s="94">
        <f>IFERROR(H22,"")</f>
        <v>0.1565</v>
      </c>
      <c r="I327" s="94" t="str">
        <f t="shared" ca="1" si="100"/>
        <v/>
      </c>
      <c r="J327" s="94">
        <f>IFERROR(J22,"")</f>
        <v>1.45E-4</v>
      </c>
      <c r="K327" s="94" t="str">
        <f t="shared" ca="1" si="101"/>
        <v/>
      </c>
      <c r="L327" s="94">
        <f>IFERROR(L22,"")</f>
        <v>1.4499999999999999E-2</v>
      </c>
      <c r="M327" s="94" t="str">
        <f t="shared" ca="1" si="102"/>
        <v/>
      </c>
      <c r="N327" s="94">
        <f>IFERROR(N22,"")</f>
        <v>4.0000000000000003E-5</v>
      </c>
      <c r="O327" s="94" t="str">
        <f t="shared" ca="1" si="103"/>
        <v/>
      </c>
      <c r="P327" s="46"/>
    </row>
    <row r="328" spans="1:16" x14ac:dyDescent="0.25">
      <c r="A328" s="93" t="s">
        <v>299</v>
      </c>
      <c r="B328" s="94" t="s">
        <v>17</v>
      </c>
      <c r="C328" s="240" t="str">
        <f t="shared" ca="1" si="97"/>
        <v/>
      </c>
      <c r="D328" s="94">
        <f t="shared" si="97"/>
        <v>0.13900000000000001</v>
      </c>
      <c r="E328" s="94" t="str">
        <f t="shared" ca="1" si="98"/>
        <v/>
      </c>
      <c r="F328" s="94">
        <f>IFERROR(F23,"")</f>
        <v>22.24</v>
      </c>
      <c r="G328" s="94" t="str">
        <f t="shared" ca="1" si="99"/>
        <v/>
      </c>
      <c r="H328" s="94">
        <f>IFERROR(H23,"")</f>
        <v>0.10100000000000001</v>
      </c>
      <c r="I328" s="94" t="str">
        <f t="shared" ca="1" si="100"/>
        <v/>
      </c>
      <c r="J328" s="94">
        <f>IFERROR(J23,"")</f>
        <v>1.2999999999999999E-4</v>
      </c>
      <c r="K328" s="94" t="str">
        <f t="shared" ca="1" si="101"/>
        <v/>
      </c>
      <c r="L328" s="94">
        <f>IFERROR(L23,"")</f>
        <v>8.9999999999999993E-3</v>
      </c>
      <c r="M328" s="94" t="str">
        <f t="shared" ca="1" si="102"/>
        <v/>
      </c>
      <c r="N328" s="94">
        <f>IFERROR(N23,"")</f>
        <v>4.0000000000000003E-5</v>
      </c>
      <c r="O328" s="94" t="str">
        <f t="shared" ca="1" si="103"/>
        <v/>
      </c>
      <c r="P328" s="46"/>
    </row>
    <row r="329" spans="1:16" x14ac:dyDescent="0.25">
      <c r="A329" s="93" t="s">
        <v>300</v>
      </c>
      <c r="B329" s="94" t="s">
        <v>17</v>
      </c>
      <c r="C329" s="240" t="str">
        <f t="shared" ca="1" si="97"/>
        <v/>
      </c>
      <c r="D329" s="94">
        <f t="shared" si="97"/>
        <v>0.13900000000000001</v>
      </c>
      <c r="E329" s="94" t="str">
        <f t="shared" ca="1" si="98"/>
        <v/>
      </c>
      <c r="F329" s="94">
        <f>IFERROR(F24,"")</f>
        <v>22.24</v>
      </c>
      <c r="G329" s="94" t="str">
        <f t="shared" ca="1" si="99"/>
        <v/>
      </c>
      <c r="H329" s="94">
        <f>IFERROR(H24,"")</f>
        <v>0.14899999999999999</v>
      </c>
      <c r="I329" s="94" t="str">
        <f t="shared" ca="1" si="100"/>
        <v/>
      </c>
      <c r="J329" s="94">
        <f>IFERROR(J24,"")</f>
        <v>1.2999999999999999E-4</v>
      </c>
      <c r="K329" s="94" t="str">
        <f t="shared" ca="1" si="101"/>
        <v/>
      </c>
      <c r="L329" s="94">
        <f>IFERROR(L24,"")</f>
        <v>6.0000000000000001E-3</v>
      </c>
      <c r="M329" s="94" t="str">
        <f t="shared" ca="1" si="102"/>
        <v/>
      </c>
      <c r="N329" s="94">
        <f>IFERROR(N24,"")</f>
        <v>4.0000000000000003E-5</v>
      </c>
      <c r="O329" s="94" t="str">
        <f t="shared" ca="1" si="103"/>
        <v/>
      </c>
      <c r="P329" s="46"/>
    </row>
    <row r="330" spans="1:16" x14ac:dyDescent="0.25">
      <c r="A330" s="93" t="s">
        <v>108</v>
      </c>
      <c r="B330" s="94" t="s">
        <v>17</v>
      </c>
      <c r="C330" s="240" t="str">
        <f t="shared" ref="C330:D333" ca="1" si="104">IFERROR(C94,"")</f>
        <v/>
      </c>
      <c r="D330" s="94">
        <f t="shared" si="104"/>
        <v>0.13900000000000001</v>
      </c>
      <c r="E330" s="94" t="str">
        <f t="shared" ca="1" si="98"/>
        <v/>
      </c>
      <c r="F330" s="94">
        <f>IFERROR(F94,"")</f>
        <v>22.5</v>
      </c>
      <c r="G330" s="94" t="str">
        <f t="shared" ca="1" si="99"/>
        <v/>
      </c>
      <c r="H330" s="94">
        <f>IFERROR(H94,"")</f>
        <v>0.17</v>
      </c>
      <c r="I330" s="94" t="str">
        <f t="shared" ca="1" si="100"/>
        <v/>
      </c>
      <c r="J330" s="94">
        <f>IFERROR(J94,"")</f>
        <v>5.4000000000000003E-3</v>
      </c>
      <c r="K330" s="94" t="str">
        <f t="shared" ca="1" si="101"/>
        <v/>
      </c>
      <c r="L330" s="94">
        <f>IFERROR(L94,"")</f>
        <v>3.3999999999999998E-3</v>
      </c>
      <c r="M330" s="94" t="str">
        <f t="shared" ca="1" si="102"/>
        <v/>
      </c>
      <c r="N330" s="94">
        <f>IFERROR(N94,"")</f>
        <v>5.2000000000000002E-6</v>
      </c>
      <c r="O330" s="94" t="str">
        <f t="shared" ca="1" si="103"/>
        <v/>
      </c>
      <c r="P330" s="46"/>
    </row>
    <row r="331" spans="1:16" x14ac:dyDescent="0.25">
      <c r="A331" s="93" t="s">
        <v>309</v>
      </c>
      <c r="B331" s="94" t="s">
        <v>17</v>
      </c>
      <c r="C331" s="240" t="str">
        <f t="shared" ca="1" si="104"/>
        <v/>
      </c>
      <c r="D331" s="94">
        <f t="shared" si="104"/>
        <v>0.13900000000000001</v>
      </c>
      <c r="E331" s="94" t="str">
        <f t="shared" ca="1" si="98"/>
        <v/>
      </c>
      <c r="F331" s="94">
        <f>IFERROR(F95,"")</f>
        <v>22.57</v>
      </c>
      <c r="G331" s="94" t="str">
        <f t="shared" ca="1" si="99"/>
        <v/>
      </c>
      <c r="H331" s="94">
        <f>IFERROR(H95,"")</f>
        <v>1.4999999999999999E-2</v>
      </c>
      <c r="I331" s="94" t="str">
        <f t="shared" ca="1" si="100"/>
        <v/>
      </c>
      <c r="J331" s="94">
        <f>IFERROR(J95,"")</f>
        <v>2.0000000000000001E-4</v>
      </c>
      <c r="K331" s="94" t="str">
        <f t="shared" ca="1" si="101"/>
        <v/>
      </c>
      <c r="L331" s="94">
        <f>IFERROR(L95,"")</f>
        <v>3.0000000000000001E-3</v>
      </c>
      <c r="M331" s="94" t="str">
        <f t="shared" ca="1" si="102"/>
        <v/>
      </c>
      <c r="N331" s="94">
        <f>IFERROR(N95,"")</f>
        <v>2.5200000000000001E-3</v>
      </c>
      <c r="O331" s="94" t="str">
        <f t="shared" ca="1" si="103"/>
        <v/>
      </c>
      <c r="P331" s="46"/>
    </row>
    <row r="332" spans="1:16" x14ac:dyDescent="0.25">
      <c r="A332" s="93" t="s">
        <v>310</v>
      </c>
      <c r="B332" s="94" t="s">
        <v>17</v>
      </c>
      <c r="C332" s="240" t="str">
        <f t="shared" ca="1" si="104"/>
        <v/>
      </c>
      <c r="D332" s="94">
        <f t="shared" si="104"/>
        <v>0.13900000000000001</v>
      </c>
      <c r="E332" s="94" t="str">
        <f t="shared" ca="1" si="98"/>
        <v/>
      </c>
      <c r="F332" s="94">
        <f>IFERROR(F96,"")</f>
        <v>22.545000000000002</v>
      </c>
      <c r="G332" s="94" t="str">
        <f t="shared" ca="1" si="99"/>
        <v/>
      </c>
      <c r="H332" s="94">
        <f>IFERROR(H96,"")</f>
        <v>5.8499999999999996E-2</v>
      </c>
      <c r="I332" s="94" t="str">
        <f t="shared" ca="1" si="100"/>
        <v/>
      </c>
      <c r="J332" s="94">
        <f>IFERROR(J96,"")</f>
        <v>2.0000000000000001E-4</v>
      </c>
      <c r="K332" s="94" t="str">
        <f t="shared" ca="1" si="101"/>
        <v/>
      </c>
      <c r="L332" s="94">
        <f>IFERROR(L96,"")</f>
        <v>7.0000000000000001E-3</v>
      </c>
      <c r="M332" s="94" t="str">
        <f t="shared" ca="1" si="102"/>
        <v/>
      </c>
      <c r="N332" s="94">
        <f>IFERROR(N96,"")</f>
        <v>2.6049999999999997E-3</v>
      </c>
      <c r="O332" s="94" t="str">
        <f t="shared" ca="1" si="103"/>
        <v/>
      </c>
      <c r="P332" s="46"/>
    </row>
    <row r="333" spans="1:16" x14ac:dyDescent="0.25">
      <c r="A333" s="93" t="s">
        <v>311</v>
      </c>
      <c r="B333" s="94" t="s">
        <v>17</v>
      </c>
      <c r="C333" s="240" t="str">
        <f t="shared" ca="1" si="104"/>
        <v/>
      </c>
      <c r="D333" s="94">
        <f t="shared" si="104"/>
        <v>0.13900000000000001</v>
      </c>
      <c r="E333" s="94" t="str">
        <f t="shared" ca="1" si="98"/>
        <v/>
      </c>
      <c r="F333" s="94" t="str">
        <f ca="1">IFERROR(F97,"")</f>
        <v/>
      </c>
      <c r="G333" s="94" t="str">
        <f t="shared" ca="1" si="99"/>
        <v/>
      </c>
      <c r="H333" s="94" t="str">
        <f ca="1">IFERROR(H97,"")</f>
        <v/>
      </c>
      <c r="I333" s="94" t="str">
        <f t="shared" ca="1" si="100"/>
        <v/>
      </c>
      <c r="J333" s="94" t="str">
        <f ca="1">IFERROR(J97,"")</f>
        <v/>
      </c>
      <c r="K333" s="94" t="str">
        <f t="shared" ca="1" si="101"/>
        <v/>
      </c>
      <c r="L333" s="94" t="str">
        <f ca="1">IFERROR(L97,"")</f>
        <v/>
      </c>
      <c r="M333" s="94" t="str">
        <f t="shared" ca="1" si="102"/>
        <v/>
      </c>
      <c r="N333" s="94" t="str">
        <f ca="1">IFERROR(N97,"")</f>
        <v/>
      </c>
      <c r="O333" s="94" t="str">
        <f t="shared" ca="1" si="103"/>
        <v/>
      </c>
      <c r="P333" s="46"/>
    </row>
    <row r="334" spans="1:16" x14ac:dyDescent="0.25">
      <c r="A334" s="93" t="s">
        <v>105</v>
      </c>
      <c r="B334" s="94" t="s">
        <v>17</v>
      </c>
      <c r="C334" s="240" t="str">
        <f ca="1">IFERROR(C194,"")</f>
        <v/>
      </c>
      <c r="D334" s="94">
        <f>IFERROR(D194,"")</f>
        <v>1.6999999999999987E-2</v>
      </c>
      <c r="E334" s="94" t="str">
        <f ca="1">IFERROR(D334*$C334,"")</f>
        <v/>
      </c>
      <c r="F334" s="94">
        <f>IFERROR(F194,"")</f>
        <v>3.02</v>
      </c>
      <c r="G334" s="94" t="str">
        <f ca="1">IFERROR(F334*$C334,"")</f>
        <v/>
      </c>
      <c r="H334" s="94">
        <f>IFERROR(H194,"")</f>
        <v>5.1000000000000004E-3</v>
      </c>
      <c r="I334" s="94" t="str">
        <f ca="1">IFERROR(H334*$C334,"")</f>
        <v/>
      </c>
      <c r="J334" s="94">
        <f>IFERROR(J194,"")</f>
        <v>6.1999999999999998E-3</v>
      </c>
      <c r="K334" s="94" t="str">
        <f ca="1">IFERROR(J334*$C334,"")</f>
        <v/>
      </c>
      <c r="L334" s="94">
        <f>IFERROR(L194,"")</f>
        <v>1.6999999999999999E-3</v>
      </c>
      <c r="M334" s="94" t="str">
        <f ca="1">IFERROR(L334*$C334,"")</f>
        <v/>
      </c>
      <c r="N334" s="94">
        <f>IFERROR(N194,"")</f>
        <v>1.1000000000000001E-3</v>
      </c>
      <c r="O334" s="94" t="str">
        <f ca="1">IFERROR(N334*$C334,"")</f>
        <v/>
      </c>
      <c r="P334" s="46"/>
    </row>
    <row r="335" spans="1:16" x14ac:dyDescent="0.25">
      <c r="A335" s="215" t="s">
        <v>128</v>
      </c>
      <c r="B335" s="161"/>
      <c r="C335" s="166">
        <f ca="1">SUM(C326:C333)</f>
        <v>0</v>
      </c>
      <c r="D335" s="161"/>
      <c r="E335" s="166">
        <f ca="1">SUM(E326:E334)</f>
        <v>0</v>
      </c>
      <c r="F335" s="166"/>
      <c r="G335" s="166">
        <f ca="1">SUM(G326:G334)</f>
        <v>0</v>
      </c>
      <c r="H335" s="166"/>
      <c r="I335" s="166">
        <f ca="1">SUM(I326:I334)</f>
        <v>0</v>
      </c>
      <c r="J335" s="166"/>
      <c r="K335" s="166">
        <f ca="1">SUM(K326:K334)</f>
        <v>0</v>
      </c>
      <c r="L335" s="166"/>
      <c r="M335" s="166">
        <f ca="1">SUM(M326:M334)</f>
        <v>0</v>
      </c>
      <c r="N335" s="166"/>
      <c r="O335" s="166">
        <f ca="1">SUM(O326:O334)</f>
        <v>0</v>
      </c>
      <c r="P335" s="46"/>
    </row>
    <row r="336" spans="1:16" x14ac:dyDescent="0.25">
      <c r="A336" s="7"/>
      <c r="B336" s="7"/>
      <c r="C336" s="7"/>
      <c r="D336" s="7"/>
      <c r="E336" s="7"/>
      <c r="F336" s="7"/>
      <c r="G336" s="7"/>
      <c r="H336" s="7"/>
      <c r="I336" s="7"/>
      <c r="J336" s="7"/>
      <c r="K336" s="7"/>
      <c r="L336" s="7"/>
      <c r="M336" s="7"/>
      <c r="N336" s="7"/>
      <c r="O336" s="7"/>
      <c r="P336" s="46"/>
    </row>
    <row r="337" spans="1:16" x14ac:dyDescent="0.25">
      <c r="A337" s="165" t="s">
        <v>129</v>
      </c>
      <c r="B337" s="7"/>
      <c r="C337" s="7"/>
      <c r="D337" s="7"/>
      <c r="E337" s="7"/>
      <c r="F337" s="7"/>
      <c r="G337" s="7"/>
      <c r="H337" s="7"/>
      <c r="I337" s="7"/>
      <c r="J337" s="7"/>
      <c r="K337" s="7"/>
      <c r="L337" s="7"/>
      <c r="M337" s="7"/>
      <c r="N337" s="7"/>
      <c r="O337" s="7"/>
      <c r="P337" s="46"/>
    </row>
    <row r="338" spans="1:16" x14ac:dyDescent="0.25">
      <c r="A338" s="93" t="s">
        <v>146</v>
      </c>
      <c r="B338" s="94" t="s">
        <v>17</v>
      </c>
      <c r="C338" s="240" t="str">
        <f ca="1">IFERROR(C13,"")</f>
        <v/>
      </c>
      <c r="D338" s="94">
        <f>IFERROR(D13,"")</f>
        <v>0.127</v>
      </c>
      <c r="E338" s="94" t="str">
        <f t="shared" ref="E338:E341" ca="1" si="105">IFERROR(D338*$C338,"")</f>
        <v/>
      </c>
      <c r="F338" s="94">
        <f>IFERROR(F13,"")</f>
        <v>22.3</v>
      </c>
      <c r="G338" s="94" t="str">
        <f t="shared" ref="G338:G341" ca="1" si="106">IFERROR(F338*$C338,"")</f>
        <v/>
      </c>
      <c r="H338" s="94">
        <f>IFERROR(H13,"")</f>
        <v>0.2</v>
      </c>
      <c r="I338" s="94" t="str">
        <f t="shared" ref="I338:I341" ca="1" si="107">IFERROR(H338*$C338,"")</f>
        <v/>
      </c>
      <c r="J338" s="94">
        <f>IFERROR(J13,"")</f>
        <v>0</v>
      </c>
      <c r="K338" s="94" t="str">
        <f t="shared" ref="K338:K341" ca="1" si="108">IFERROR(J338*$C338,"")</f>
        <v/>
      </c>
      <c r="L338" s="94">
        <f>IFERROR(L13,"")</f>
        <v>9.8999999999999999E-4</v>
      </c>
      <c r="M338" s="94" t="str">
        <f t="shared" ref="M338:M341" ca="1" si="109">IFERROR(L338*$C338,"")</f>
        <v/>
      </c>
      <c r="N338" s="94" t="str">
        <f>IFERROR(N13,"")</f>
        <v>NP</v>
      </c>
      <c r="O338" s="94" t="str">
        <f t="shared" ref="O338:O341" ca="1" si="110">IFERROR(N338*$C338,"")</f>
        <v/>
      </c>
      <c r="P338" s="46"/>
    </row>
    <row r="339" spans="1:16" x14ac:dyDescent="0.25">
      <c r="A339" s="93" t="s">
        <v>296</v>
      </c>
      <c r="B339" s="94" t="s">
        <v>17</v>
      </c>
      <c r="C339" s="240" t="str">
        <f ca="1">IFERROR(C14,"")</f>
        <v/>
      </c>
      <c r="D339" s="94">
        <f>IFERROR(D14,"")</f>
        <v>0.127</v>
      </c>
      <c r="E339" s="94" t="str">
        <f t="shared" ca="1" si="105"/>
        <v/>
      </c>
      <c r="F339" s="94" t="str">
        <f ca="1">IFERROR(F14,"")</f>
        <v/>
      </c>
      <c r="G339" s="94" t="str">
        <f t="shared" ca="1" si="106"/>
        <v/>
      </c>
      <c r="H339" s="94" t="str">
        <f ca="1">IFERROR(H14,"")</f>
        <v/>
      </c>
      <c r="I339" s="94" t="str">
        <f t="shared" ca="1" si="107"/>
        <v/>
      </c>
      <c r="J339" s="94" t="str">
        <f ca="1">IFERROR(J14,"")</f>
        <v/>
      </c>
      <c r="K339" s="94" t="str">
        <f t="shared" ca="1" si="108"/>
        <v/>
      </c>
      <c r="L339" s="94" t="str">
        <f ca="1">IFERROR(L14,"")</f>
        <v/>
      </c>
      <c r="M339" s="94" t="str">
        <f t="shared" ca="1" si="109"/>
        <v/>
      </c>
      <c r="N339" s="94" t="str">
        <f ca="1">IFERROR(N14,"")</f>
        <v/>
      </c>
      <c r="O339" s="94" t="str">
        <f t="shared" ca="1" si="110"/>
        <v/>
      </c>
      <c r="P339" s="46"/>
    </row>
    <row r="340" spans="1:16" x14ac:dyDescent="0.25">
      <c r="A340" s="93" t="s">
        <v>111</v>
      </c>
      <c r="B340" s="94" t="s">
        <v>17</v>
      </c>
      <c r="C340" s="240" t="str">
        <f ca="1">IFERROR(C109,"")</f>
        <v/>
      </c>
      <c r="D340" s="94">
        <f>IFERROR(D109,"")</f>
        <v>0.127</v>
      </c>
      <c r="E340" s="94" t="str">
        <f t="shared" ca="1" si="105"/>
        <v/>
      </c>
      <c r="F340" s="94">
        <f>IFERROR(F109,"")</f>
        <v>22.3</v>
      </c>
      <c r="G340" s="94" t="str">
        <f t="shared" ca="1" si="106"/>
        <v/>
      </c>
      <c r="H340" s="94">
        <f>IFERROR(H109,"")</f>
        <v>0.2</v>
      </c>
      <c r="I340" s="94" t="str">
        <f t="shared" ca="1" si="107"/>
        <v/>
      </c>
      <c r="J340" s="94">
        <f>IFERROR(J109,"")</f>
        <v>0</v>
      </c>
      <c r="K340" s="94" t="str">
        <f t="shared" ca="1" si="108"/>
        <v/>
      </c>
      <c r="L340" s="94">
        <f>IFERROR(L109,"")</f>
        <v>9.8999999999999999E-4</v>
      </c>
      <c r="M340" s="94" t="str">
        <f t="shared" ca="1" si="109"/>
        <v/>
      </c>
      <c r="N340" s="94" t="str">
        <f>IFERROR(N109,"")</f>
        <v>NP</v>
      </c>
      <c r="O340" s="94" t="str">
        <f t="shared" ca="1" si="110"/>
        <v/>
      </c>
      <c r="P340" s="46"/>
    </row>
    <row r="341" spans="1:16" x14ac:dyDescent="0.25">
      <c r="A341" s="93" t="s">
        <v>316</v>
      </c>
      <c r="B341" s="94" t="s">
        <v>17</v>
      </c>
      <c r="C341" s="240" t="str">
        <f ca="1">IFERROR(C110,"")</f>
        <v/>
      </c>
      <c r="D341" s="94">
        <f>IFERROR(D110,"")</f>
        <v>0.127</v>
      </c>
      <c r="E341" s="94" t="str">
        <f t="shared" ca="1" si="105"/>
        <v/>
      </c>
      <c r="F341" s="94" t="str">
        <f ca="1">IFERROR(F110,"")</f>
        <v/>
      </c>
      <c r="G341" s="94" t="str">
        <f t="shared" ca="1" si="106"/>
        <v/>
      </c>
      <c r="H341" s="94" t="str">
        <f ca="1">IFERROR(H110,"")</f>
        <v/>
      </c>
      <c r="I341" s="94" t="str">
        <f t="shared" ca="1" si="107"/>
        <v/>
      </c>
      <c r="J341" s="94" t="str">
        <f ca="1">IFERROR(J110,"")</f>
        <v/>
      </c>
      <c r="K341" s="94" t="str">
        <f t="shared" ca="1" si="108"/>
        <v/>
      </c>
      <c r="L341" s="94" t="str">
        <f ca="1">IFERROR(L110,"")</f>
        <v/>
      </c>
      <c r="M341" s="94" t="str">
        <f t="shared" ca="1" si="109"/>
        <v/>
      </c>
      <c r="N341" s="94" t="str">
        <f ca="1">IFERROR(N110,"")</f>
        <v/>
      </c>
      <c r="O341" s="94" t="str">
        <f t="shared" ca="1" si="110"/>
        <v/>
      </c>
      <c r="P341" s="46"/>
    </row>
    <row r="342" spans="1:16" x14ac:dyDescent="0.25">
      <c r="A342" s="93" t="s">
        <v>104</v>
      </c>
      <c r="B342" s="94" t="s">
        <v>17</v>
      </c>
      <c r="C342" s="240" t="str">
        <f ca="1">IFERROR(C193,"")</f>
        <v/>
      </c>
      <c r="D342" s="5">
        <f>'Default Conversions'!D66</f>
        <v>2.9000000000000001E-2</v>
      </c>
      <c r="E342" s="94" t="str">
        <f ca="1">IFERROR(D342*$C342,"")</f>
        <v/>
      </c>
      <c r="F342" s="5">
        <f>'Default Conversions'!F66</f>
        <v>-16.8</v>
      </c>
      <c r="G342" s="94" t="str">
        <f ca="1">IFERROR(F342*$C342,"")</f>
        <v/>
      </c>
      <c r="H342" s="5">
        <f>'Default Conversions'!H66</f>
        <v>1.7999999999999999E-2</v>
      </c>
      <c r="I342" s="94" t="str">
        <f ca="1">IFERROR(H342*$C342,"")</f>
        <v/>
      </c>
      <c r="J342" s="5">
        <f>'Default Conversions'!J66</f>
        <v>3.3000000000000002E-2</v>
      </c>
      <c r="K342" s="94" t="str">
        <f ca="1">IFERROR(J342*$C342,"")</f>
        <v/>
      </c>
      <c r="L342" s="5">
        <f>'Default Conversions'!L66</f>
        <v>8.1999999999999998E-4</v>
      </c>
      <c r="M342" s="94" t="str">
        <f ca="1">IFERROR(L342*$C342,"")</f>
        <v/>
      </c>
      <c r="N342" s="5" t="str">
        <f>'Default Conversions'!N66</f>
        <v>NP</v>
      </c>
      <c r="O342" s="94" t="str">
        <f ca="1">IFERROR(N342*$C342,"")</f>
        <v/>
      </c>
      <c r="P342" s="46"/>
    </row>
    <row r="343" spans="1:16" x14ac:dyDescent="0.25">
      <c r="A343" s="215" t="s">
        <v>129</v>
      </c>
      <c r="B343" s="161"/>
      <c r="C343" s="166">
        <f ca="1">SUM(C338:C341)</f>
        <v>0</v>
      </c>
      <c r="D343" s="161"/>
      <c r="E343" s="166">
        <f ca="1">SUM(E338:E342)</f>
        <v>0</v>
      </c>
      <c r="F343" s="166"/>
      <c r="G343" s="166">
        <f ca="1">SUM(G338:G342)</f>
        <v>0</v>
      </c>
      <c r="H343" s="166"/>
      <c r="I343" s="166">
        <f ca="1">SUM(I338:I342)</f>
        <v>0</v>
      </c>
      <c r="J343" s="166"/>
      <c r="K343" s="166">
        <f ca="1">SUM(K338:K342)</f>
        <v>0</v>
      </c>
      <c r="L343" s="166"/>
      <c r="M343" s="166">
        <f ca="1">SUM(M338:M342)</f>
        <v>0</v>
      </c>
      <c r="N343" s="166"/>
      <c r="O343" s="166">
        <f ca="1">SUM(O338:O342)</f>
        <v>0</v>
      </c>
      <c r="P343" s="46"/>
    </row>
    <row r="344" spans="1:16" x14ac:dyDescent="0.25">
      <c r="A344" s="7"/>
      <c r="B344" s="7"/>
      <c r="C344" s="7"/>
      <c r="D344" s="7"/>
      <c r="E344" s="7"/>
      <c r="F344" s="7"/>
      <c r="G344" s="7"/>
      <c r="H344" s="7"/>
      <c r="I344" s="7"/>
      <c r="J344" s="7"/>
      <c r="K344" s="7"/>
      <c r="L344" s="7"/>
      <c r="M344" s="7"/>
      <c r="N344" s="7"/>
      <c r="O344" s="7"/>
      <c r="P344" s="46"/>
    </row>
    <row r="345" spans="1:16" x14ac:dyDescent="0.25">
      <c r="A345" s="165" t="s">
        <v>130</v>
      </c>
      <c r="B345" s="7"/>
      <c r="C345" s="7"/>
      <c r="D345" s="7"/>
      <c r="E345" s="7"/>
      <c r="F345" s="7"/>
      <c r="G345" s="7"/>
      <c r="H345" s="7"/>
      <c r="I345" s="7"/>
      <c r="J345" s="7"/>
      <c r="K345" s="7"/>
      <c r="L345" s="7"/>
      <c r="M345" s="7"/>
      <c r="N345" s="7"/>
      <c r="O345" s="7"/>
      <c r="P345" s="46"/>
    </row>
    <row r="346" spans="1:16" x14ac:dyDescent="0.25">
      <c r="A346" s="93" t="s">
        <v>149</v>
      </c>
      <c r="B346" s="94" t="s">
        <v>24</v>
      </c>
      <c r="C346" s="240" t="str">
        <f ca="1">IFERROR(C28,"")</f>
        <v/>
      </c>
      <c r="D346" s="94">
        <f>IFERROR(D28,"")</f>
        <v>0.10299999999999999</v>
      </c>
      <c r="E346" s="94" t="str">
        <f t="shared" ref="E346:M348" ca="1" si="111">IFERROR(D346*$C346,"")</f>
        <v/>
      </c>
      <c r="F346" s="94" t="str">
        <f ca="1">IFERROR(F28,"")</f>
        <v/>
      </c>
      <c r="G346" s="94" t="str">
        <f t="shared" ref="G346:G348" ca="1" si="112">IFERROR(F346*$C346,"")</f>
        <v/>
      </c>
      <c r="H346" s="94" t="str">
        <f ca="1">IFERROR(H28,"")</f>
        <v/>
      </c>
      <c r="I346" s="94" t="str">
        <f t="shared" ref="I346:I348" ca="1" si="113">IFERROR(H346*$C346,"")</f>
        <v/>
      </c>
      <c r="J346" s="94" t="str">
        <f ca="1">IFERROR(J28,"")</f>
        <v/>
      </c>
      <c r="K346" s="94" t="str">
        <f t="shared" ref="K346:K348" ca="1" si="114">IFERROR(J346*$C346,"")</f>
        <v/>
      </c>
      <c r="L346" s="94" t="str">
        <f ca="1">IFERROR(L28,"")</f>
        <v/>
      </c>
      <c r="M346" s="94" t="str">
        <f t="shared" ref="M346:M348" ca="1" si="115">IFERROR(L346*$C346,"")</f>
        <v/>
      </c>
      <c r="N346" s="94" t="str">
        <f ca="1">IFERROR(N28,"")</f>
        <v/>
      </c>
      <c r="O346" s="94" t="str">
        <f t="shared" ref="O346:O348" ca="1" si="116">IFERROR(N346*$C346,"")</f>
        <v/>
      </c>
      <c r="P346" s="46"/>
    </row>
    <row r="347" spans="1:16" x14ac:dyDescent="0.25">
      <c r="A347" s="93" t="s">
        <v>110</v>
      </c>
      <c r="B347" s="94" t="s">
        <v>24</v>
      </c>
      <c r="C347" s="240" t="str">
        <f ca="1">IFERROR(C102,"")</f>
        <v/>
      </c>
      <c r="D347" s="94">
        <f>IFERROR(D102,"")</f>
        <v>0.10299999999999999</v>
      </c>
      <c r="E347" s="94" t="str">
        <f t="shared" ca="1" si="111"/>
        <v/>
      </c>
      <c r="F347" s="94">
        <f>IFERROR(F102,"")</f>
        <v>13.1</v>
      </c>
      <c r="G347" s="94" t="str">
        <f t="shared" ca="1" si="111"/>
        <v/>
      </c>
      <c r="H347" s="94">
        <f>IFERROR(H102,"")</f>
        <v>0.01</v>
      </c>
      <c r="I347" s="94" t="str">
        <f t="shared" ca="1" si="111"/>
        <v/>
      </c>
      <c r="J347" s="94">
        <f>IFERROR(J102,"")</f>
        <v>6.2999999999999998E-6</v>
      </c>
      <c r="K347" s="94" t="str">
        <f t="shared" ca="1" si="111"/>
        <v/>
      </c>
      <c r="L347" s="94">
        <f>IFERROR(L102,"")</f>
        <v>7.6000000000000004E-4</v>
      </c>
      <c r="M347" s="94" t="str">
        <f t="shared" ca="1" si="111"/>
        <v/>
      </c>
      <c r="N347" s="94">
        <f>IFERROR(N102,"")</f>
        <v>8.3999999999999992E-6</v>
      </c>
      <c r="O347" s="94" t="str">
        <f t="shared" ca="1" si="116"/>
        <v/>
      </c>
      <c r="P347" s="46"/>
    </row>
    <row r="348" spans="1:16" x14ac:dyDescent="0.25">
      <c r="A348" s="93" t="s">
        <v>315</v>
      </c>
      <c r="B348" s="94" t="s">
        <v>24</v>
      </c>
      <c r="C348" s="240" t="str">
        <f ca="1">IFERROR(C103,"")</f>
        <v/>
      </c>
      <c r="D348" s="94">
        <f>IFERROR(D103,"")</f>
        <v>0.10299999999999999</v>
      </c>
      <c r="E348" s="94" t="str">
        <f t="shared" ca="1" si="111"/>
        <v/>
      </c>
      <c r="F348" s="94" t="str">
        <f ca="1">IFERROR(F103,"")</f>
        <v/>
      </c>
      <c r="G348" s="94" t="str">
        <f t="shared" ca="1" si="112"/>
        <v/>
      </c>
      <c r="H348" s="94" t="str">
        <f ca="1">IFERROR(H103,"")</f>
        <v/>
      </c>
      <c r="I348" s="94" t="str">
        <f t="shared" ca="1" si="113"/>
        <v/>
      </c>
      <c r="J348" s="94" t="str">
        <f ca="1">IFERROR(J103,"")</f>
        <v/>
      </c>
      <c r="K348" s="94" t="str">
        <f t="shared" ca="1" si="114"/>
        <v/>
      </c>
      <c r="L348" s="94" t="str">
        <f ca="1">IFERROR(L103,"")</f>
        <v/>
      </c>
      <c r="M348" s="94" t="str">
        <f t="shared" ca="1" si="115"/>
        <v/>
      </c>
      <c r="N348" s="94" t="str">
        <f ca="1">IFERROR(N103,"")</f>
        <v/>
      </c>
      <c r="O348" s="94" t="str">
        <f t="shared" ca="1" si="116"/>
        <v/>
      </c>
      <c r="P348" s="46"/>
    </row>
    <row r="349" spans="1:16" x14ac:dyDescent="0.25">
      <c r="A349" s="93" t="s">
        <v>107</v>
      </c>
      <c r="B349" s="94" t="s">
        <v>24</v>
      </c>
      <c r="C349" s="240" t="str">
        <f ca="1">IFERROR(C198,"")</f>
        <v/>
      </c>
      <c r="D349" s="94">
        <f>IFERROR(D198,"")</f>
        <v>5.1999999999999998E-3</v>
      </c>
      <c r="E349" s="94" t="str">
        <f ca="1">IFERROR(D349*$C349,"")</f>
        <v/>
      </c>
      <c r="F349" s="94">
        <f>IFERROR(F198,"")</f>
        <v>2.2000000000000002</v>
      </c>
      <c r="G349" s="94" t="str">
        <f ca="1">IFERROR(F349*$C349,"")</f>
        <v/>
      </c>
      <c r="H349" s="94">
        <f>IFERROR(H198,"")</f>
        <v>3.7000000000000002E-3</v>
      </c>
      <c r="I349" s="94" t="str">
        <f ca="1">IFERROR(H349*$C349,"")</f>
        <v/>
      </c>
      <c r="J349" s="94">
        <f>IFERROR(J198,"")</f>
        <v>4.5999999999999999E-3</v>
      </c>
      <c r="K349" s="94" t="str">
        <f ca="1">IFERROR(J349*$C349,"")</f>
        <v/>
      </c>
      <c r="L349" s="94">
        <f>IFERROR(L198,"")</f>
        <v>7.2000000000000002E-5</v>
      </c>
      <c r="M349" s="94" t="str">
        <f ca="1">IFERROR(L349*$C349,"")</f>
        <v/>
      </c>
      <c r="N349" s="94">
        <f>IFERROR(N198,"")</f>
        <v>6.1E-6</v>
      </c>
      <c r="O349" s="94" t="str">
        <f ca="1">IFERROR(N349*$C349,"")</f>
        <v/>
      </c>
      <c r="P349" s="46"/>
    </row>
    <row r="350" spans="1:16" x14ac:dyDescent="0.25">
      <c r="A350" s="215" t="s">
        <v>130</v>
      </c>
      <c r="B350" s="161"/>
      <c r="C350" s="166">
        <f ca="1">SUM(C346:C348)</f>
        <v>0</v>
      </c>
      <c r="D350" s="161"/>
      <c r="E350" s="166">
        <f ca="1">SUM(E346:E349)</f>
        <v>0</v>
      </c>
      <c r="F350" s="166"/>
      <c r="G350" s="166">
        <f ca="1">SUM(G346:G349)</f>
        <v>0</v>
      </c>
      <c r="H350" s="166"/>
      <c r="I350" s="166">
        <f ca="1">SUM(I346:I349)</f>
        <v>0</v>
      </c>
      <c r="J350" s="166"/>
      <c r="K350" s="166">
        <f ca="1">SUM(K346:K349)</f>
        <v>0</v>
      </c>
      <c r="L350" s="166"/>
      <c r="M350" s="166">
        <f ca="1">SUM(M346:M349)</f>
        <v>0</v>
      </c>
      <c r="N350" s="166"/>
      <c r="O350" s="166">
        <f ca="1">SUM(O346:O349)</f>
        <v>0</v>
      </c>
      <c r="P350" s="46"/>
    </row>
    <row r="351" spans="1:16" x14ac:dyDescent="0.25">
      <c r="A351" s="7"/>
      <c r="B351" s="7"/>
      <c r="C351" s="7"/>
      <c r="D351" s="7"/>
      <c r="E351" s="7"/>
      <c r="F351" s="7"/>
      <c r="G351" s="7"/>
      <c r="H351" s="7"/>
      <c r="I351" s="7"/>
      <c r="J351" s="7"/>
      <c r="K351" s="7"/>
      <c r="L351" s="7"/>
      <c r="M351" s="7"/>
      <c r="N351" s="7"/>
      <c r="O351" s="7"/>
      <c r="P351" s="46"/>
    </row>
    <row r="352" spans="1:16" x14ac:dyDescent="0.25">
      <c r="A352" s="165" t="s">
        <v>318</v>
      </c>
      <c r="B352" s="7"/>
      <c r="C352" s="7"/>
      <c r="D352" s="7"/>
      <c r="E352" s="7"/>
      <c r="F352" s="7"/>
      <c r="G352" s="7"/>
      <c r="H352" s="7"/>
      <c r="I352" s="7"/>
      <c r="J352" s="7"/>
      <c r="K352" s="7"/>
      <c r="L352" s="7"/>
      <c r="M352" s="7"/>
      <c r="N352" s="7"/>
      <c r="O352" s="7"/>
      <c r="P352" s="46"/>
    </row>
    <row r="353" spans="1:16" x14ac:dyDescent="0.25">
      <c r="A353" s="93" t="s">
        <v>306</v>
      </c>
      <c r="B353" s="94" t="s">
        <v>24</v>
      </c>
      <c r="C353" s="240" t="str">
        <f ca="1">IFERROR(C31,"")</f>
        <v/>
      </c>
      <c r="D353" s="94" t="str">
        <f>IFERROR(D31,"")</f>
        <v>NP</v>
      </c>
      <c r="E353" s="94" t="str">
        <f t="shared" ref="E353:G354" ca="1" si="117">IFERROR(D353*$C353,"")</f>
        <v/>
      </c>
      <c r="F353" s="94" t="str">
        <f ca="1">IFERROR(F31,"")</f>
        <v/>
      </c>
      <c r="G353" s="94" t="str">
        <f t="shared" ca="1" si="117"/>
        <v/>
      </c>
      <c r="H353" s="94" t="str">
        <f ca="1">IFERROR(H31,"")</f>
        <v/>
      </c>
      <c r="I353" s="94" t="str">
        <f t="shared" ref="I353:I354" ca="1" si="118">IFERROR(H353*$C353,"")</f>
        <v/>
      </c>
      <c r="J353" s="94" t="str">
        <f ca="1">IFERROR(J31,"")</f>
        <v/>
      </c>
      <c r="K353" s="94" t="str">
        <f t="shared" ref="K353:K354" ca="1" si="119">IFERROR(J353*$C353,"")</f>
        <v/>
      </c>
      <c r="L353" s="94" t="str">
        <f ca="1">IFERROR(L31,"")</f>
        <v/>
      </c>
      <c r="M353" s="94" t="str">
        <f t="shared" ref="M353:M354" ca="1" si="120">IFERROR(L353*$C353,"")</f>
        <v/>
      </c>
      <c r="N353" s="94" t="str">
        <f ca="1">IFERROR(N31,"")</f>
        <v/>
      </c>
      <c r="O353" s="94" t="str">
        <f t="shared" ref="O353:O354" ca="1" si="121">IFERROR(N353*$C353,"")</f>
        <v/>
      </c>
      <c r="P353" s="46"/>
    </row>
    <row r="354" spans="1:16" x14ac:dyDescent="0.25">
      <c r="A354" s="93" t="s">
        <v>307</v>
      </c>
      <c r="B354" s="94" t="s">
        <v>24</v>
      </c>
      <c r="C354" s="240" t="str">
        <f ca="1">IFERROR(C32,"")</f>
        <v/>
      </c>
      <c r="D354" s="94" t="str">
        <f>IFERROR(D32,"")</f>
        <v>NP</v>
      </c>
      <c r="E354" s="94" t="str">
        <f t="shared" ca="1" si="117"/>
        <v/>
      </c>
      <c r="F354" s="94">
        <f>IFERROR(F32,"")</f>
        <v>12.69</v>
      </c>
      <c r="G354" s="94" t="str">
        <f t="shared" ca="1" si="117"/>
        <v/>
      </c>
      <c r="H354" s="94">
        <f>IFERROR(H32,"")</f>
        <v>2.1000000000000001E-2</v>
      </c>
      <c r="I354" s="94" t="str">
        <f t="shared" ca="1" si="118"/>
        <v/>
      </c>
      <c r="J354" s="94">
        <f>IFERROR(J32,"")</f>
        <v>1.2999999999999999E-4</v>
      </c>
      <c r="K354" s="94" t="str">
        <f t="shared" ca="1" si="119"/>
        <v/>
      </c>
      <c r="L354" s="94">
        <f>IFERROR(L32,"")</f>
        <v>1E-3</v>
      </c>
      <c r="M354" s="94" t="str">
        <f t="shared" ca="1" si="120"/>
        <v/>
      </c>
      <c r="N354" s="94">
        <f>IFERROR(N32,"")</f>
        <v>0</v>
      </c>
      <c r="O354" s="94" t="str">
        <f t="shared" ca="1" si="121"/>
        <v/>
      </c>
      <c r="P354" s="46"/>
    </row>
    <row r="355" spans="1:16" x14ac:dyDescent="0.25">
      <c r="A355" s="93" t="s">
        <v>319</v>
      </c>
      <c r="B355" s="94" t="s">
        <v>24</v>
      </c>
      <c r="C355" s="240" t="str">
        <f ca="1">IFERROR(C196,"")</f>
        <v/>
      </c>
      <c r="D355" s="94">
        <f>IFERROR(D196,"")</f>
        <v>8.7999999999999995E-2</v>
      </c>
      <c r="E355" s="94" t="str">
        <f ca="1">IFERROR(D355*$C355,"")</f>
        <v/>
      </c>
      <c r="F355" s="94">
        <f>IFERROR(F196,"")</f>
        <v>1.47</v>
      </c>
      <c r="G355" s="94" t="str">
        <f ca="1">IFERROR(F355*$C355,"")</f>
        <v/>
      </c>
      <c r="H355" s="94">
        <f>IFERROR(H196,"")</f>
        <v>1.6000000000000001E-3</v>
      </c>
      <c r="I355" s="94" t="str">
        <f ca="1">IFERROR(H355*$C355,"")</f>
        <v/>
      </c>
      <c r="J355" s="94">
        <f>IFERROR(J196,"")</f>
        <v>2.3999999999999998E-3</v>
      </c>
      <c r="K355" s="94" t="str">
        <f ca="1">IFERROR(J355*$C355,"")</f>
        <v/>
      </c>
      <c r="L355" s="94">
        <f>IFERROR(L196,"")</f>
        <v>6.9999999999999999E-4</v>
      </c>
      <c r="M355" s="94" t="str">
        <f ca="1">IFERROR(L355*$C355,"")</f>
        <v/>
      </c>
      <c r="N355" s="94">
        <f>IFERROR(N196,"")</f>
        <v>2.9999999999999997E-4</v>
      </c>
      <c r="O355" s="94" t="str">
        <f ca="1">IFERROR(N355*$C355,"")</f>
        <v/>
      </c>
      <c r="P355" s="46"/>
    </row>
    <row r="356" spans="1:16" x14ac:dyDescent="0.25">
      <c r="A356" s="215" t="s">
        <v>130</v>
      </c>
      <c r="B356" s="161"/>
      <c r="C356" s="166">
        <f ca="1">SUM(C353,C354)</f>
        <v>0</v>
      </c>
      <c r="D356" s="161"/>
      <c r="E356" s="166">
        <f ca="1">SUM(E353:E355)</f>
        <v>0</v>
      </c>
      <c r="F356" s="166"/>
      <c r="G356" s="166">
        <f ca="1">SUM(G353:G355)</f>
        <v>0</v>
      </c>
      <c r="H356" s="166"/>
      <c r="I356" s="166">
        <f ca="1">SUM(I353:I355)</f>
        <v>0</v>
      </c>
      <c r="J356" s="166"/>
      <c r="K356" s="166">
        <f ca="1">SUM(K353:K355)</f>
        <v>0</v>
      </c>
      <c r="L356" s="166"/>
      <c r="M356" s="166">
        <f ca="1">SUM(M353:M355)</f>
        <v>0</v>
      </c>
      <c r="N356" s="166"/>
      <c r="O356" s="166">
        <f ca="1">SUM(O353:O355)</f>
        <v>0</v>
      </c>
      <c r="P356" s="46"/>
    </row>
    <row r="357" spans="1:16" x14ac:dyDescent="0.25">
      <c r="A357" s="7"/>
      <c r="B357" s="7"/>
      <c r="C357" s="7"/>
      <c r="D357" s="7"/>
      <c r="E357" s="7"/>
      <c r="F357" s="7"/>
      <c r="G357" s="7"/>
      <c r="H357" s="7"/>
      <c r="I357" s="7"/>
      <c r="J357" s="7"/>
      <c r="K357" s="7"/>
      <c r="L357" s="7"/>
      <c r="M357" s="7"/>
      <c r="N357" s="7"/>
      <c r="O357" s="7"/>
      <c r="P357" s="46"/>
    </row>
    <row r="358" spans="1:16" x14ac:dyDescent="0.25">
      <c r="A358" s="165" t="s">
        <v>320</v>
      </c>
      <c r="B358" s="7"/>
      <c r="C358" s="7"/>
      <c r="D358" s="7"/>
      <c r="E358" s="7"/>
      <c r="F358" s="7"/>
      <c r="G358" s="7"/>
      <c r="H358" s="7"/>
      <c r="I358" s="7"/>
      <c r="J358" s="7"/>
      <c r="K358" s="7"/>
      <c r="L358" s="7"/>
      <c r="M358" s="7"/>
      <c r="N358" s="7"/>
      <c r="O358" s="7"/>
      <c r="P358" s="46"/>
    </row>
    <row r="359" spans="1:16" x14ac:dyDescent="0.25">
      <c r="A359" s="93" t="s">
        <v>322</v>
      </c>
      <c r="B359" s="94" t="s">
        <v>24</v>
      </c>
      <c r="C359" s="240" t="str">
        <f ca="1">IFERROR(C29,"")</f>
        <v/>
      </c>
      <c r="D359" s="94" t="str">
        <f>IFERROR(D29,"")</f>
        <v>NP</v>
      </c>
      <c r="E359" s="94" t="str">
        <f t="shared" ref="E359:E360" ca="1" si="122">IFERROR(D359*$C359,"")</f>
        <v/>
      </c>
      <c r="F359" s="94" t="str">
        <f ca="1">IFERROR(F29,"")</f>
        <v/>
      </c>
      <c r="G359" s="94" t="str">
        <f t="shared" ref="G359:G360" ca="1" si="123">IFERROR(F359*$C359,"")</f>
        <v/>
      </c>
      <c r="H359" s="94" t="str">
        <f ca="1">IFERROR(H29,"")</f>
        <v/>
      </c>
      <c r="I359" s="94" t="str">
        <f t="shared" ref="I359:I360" ca="1" si="124">IFERROR(H359*$C359,"")</f>
        <v/>
      </c>
      <c r="J359" s="94" t="str">
        <f ca="1">IFERROR(J29,"")</f>
        <v/>
      </c>
      <c r="K359" s="94" t="str">
        <f t="shared" ref="K359:K360" ca="1" si="125">IFERROR(J359*$C359,"")</f>
        <v/>
      </c>
      <c r="L359" s="94" t="str">
        <f ca="1">IFERROR(L29,"")</f>
        <v/>
      </c>
      <c r="M359" s="94" t="str">
        <f t="shared" ref="M359:M360" ca="1" si="126">IFERROR(L359*$C359,"")</f>
        <v/>
      </c>
      <c r="N359" s="94" t="str">
        <f ca="1">IFERROR(N29,"")</f>
        <v/>
      </c>
      <c r="O359" s="94" t="str">
        <f t="shared" ref="O359:O360" ca="1" si="127">IFERROR(N359*$C359,"")</f>
        <v/>
      </c>
      <c r="P359" s="46"/>
    </row>
    <row r="360" spans="1:16" x14ac:dyDescent="0.25">
      <c r="A360" s="93" t="s">
        <v>323</v>
      </c>
      <c r="B360" s="94" t="s">
        <v>24</v>
      </c>
      <c r="C360" s="240" t="str">
        <f ca="1">IFERROR(C30,"")</f>
        <v/>
      </c>
      <c r="D360" s="94" t="str">
        <f>IFERROR(D30,"")</f>
        <v>NP</v>
      </c>
      <c r="E360" s="94" t="str">
        <f t="shared" ca="1" si="122"/>
        <v/>
      </c>
      <c r="F360" s="94">
        <f>IFERROR(F30,"")</f>
        <v>1957.835</v>
      </c>
      <c r="G360" s="94" t="str">
        <f t="shared" ca="1" si="123"/>
        <v/>
      </c>
      <c r="H360" s="94">
        <f>IFERROR(H30,"")</f>
        <v>16.032499999999999</v>
      </c>
      <c r="I360" s="94" t="str">
        <f t="shared" ca="1" si="124"/>
        <v/>
      </c>
      <c r="J360" s="94">
        <f>IFERROR(J30,"")</f>
        <v>2.3045E-2</v>
      </c>
      <c r="K360" s="94" t="str">
        <f t="shared" ca="1" si="125"/>
        <v/>
      </c>
      <c r="L360" s="94">
        <f>IFERROR(L30,"")</f>
        <v>0.27750000000000002</v>
      </c>
      <c r="M360" s="94" t="str">
        <f t="shared" ca="1" si="126"/>
        <v/>
      </c>
      <c r="N360" s="94">
        <f>IFERROR(N30,"")</f>
        <v>0</v>
      </c>
      <c r="O360" s="94" t="str">
        <f t="shared" ca="1" si="127"/>
        <v/>
      </c>
      <c r="P360" s="46"/>
    </row>
    <row r="361" spans="1:16" x14ac:dyDescent="0.25">
      <c r="A361" s="93" t="s">
        <v>321</v>
      </c>
      <c r="B361" s="94" t="s">
        <v>24</v>
      </c>
      <c r="C361" s="240" t="str">
        <f ca="1">IFERROR(C197,"")</f>
        <v/>
      </c>
      <c r="D361" s="94">
        <f>IFERROR(D197,"")</f>
        <v>19.983000000000001</v>
      </c>
      <c r="E361" s="94" t="str">
        <f ca="1">IFERROR(D361*$C361,"")</f>
        <v/>
      </c>
      <c r="F361" s="94">
        <f>IFERROR(F197,"")</f>
        <v>343.92</v>
      </c>
      <c r="G361" s="94" t="str">
        <f ca="1">IFERROR(F361*$C361,"")</f>
        <v/>
      </c>
      <c r="H361" s="94">
        <f>IFERROR(H197,"")</f>
        <v>0.47320000000000001</v>
      </c>
      <c r="I361" s="94" t="str">
        <f ca="1">IFERROR(H361*$C361,"")</f>
        <v/>
      </c>
      <c r="J361" s="94">
        <f>IFERROR(J197,"")</f>
        <v>2.1650999999999998</v>
      </c>
      <c r="K361" s="94" t="str">
        <f ca="1">IFERROR(J361*$C361,"")</f>
        <v/>
      </c>
      <c r="L361" s="94">
        <f>IFERROR(L197,"")</f>
        <v>0.18459999999999999</v>
      </c>
      <c r="M361" s="94" t="str">
        <f ca="1">IFERROR(L361*$C361,"")</f>
        <v/>
      </c>
      <c r="N361" s="94">
        <f>IFERROR(N197,"")</f>
        <v>0.28949999999999998</v>
      </c>
      <c r="O361" s="94" t="str">
        <f ca="1">IFERROR(N361*$C361,"")</f>
        <v/>
      </c>
      <c r="P361" s="46"/>
    </row>
    <row r="362" spans="1:16" ht="15.75" thickBot="1" x14ac:dyDescent="0.3">
      <c r="A362" s="215" t="s">
        <v>130</v>
      </c>
      <c r="B362" s="161"/>
      <c r="C362" s="166">
        <f ca="1">SUM(C359,C360)</f>
        <v>0</v>
      </c>
      <c r="D362" s="161"/>
      <c r="E362" s="166">
        <f ca="1">SUM(E359:E361)</f>
        <v>0</v>
      </c>
      <c r="F362" s="166"/>
      <c r="G362" s="166">
        <f ca="1">SUM(G359:G361)</f>
        <v>0</v>
      </c>
      <c r="H362" s="166"/>
      <c r="I362" s="166">
        <f ca="1">SUM(I359:I361)</f>
        <v>0</v>
      </c>
      <c r="J362" s="166"/>
      <c r="K362" s="166">
        <f ca="1">SUM(K359:K361)</f>
        <v>0</v>
      </c>
      <c r="L362" s="166"/>
      <c r="M362" s="166">
        <f ca="1">SUM(M359:M361)</f>
        <v>0</v>
      </c>
      <c r="N362" s="166"/>
      <c r="O362" s="166">
        <f ca="1">SUM(O359:O361)</f>
        <v>0</v>
      </c>
      <c r="P362" s="46"/>
    </row>
    <row r="363" spans="1:16" ht="16.5" thickBot="1" x14ac:dyDescent="0.3">
      <c r="A363" s="343" t="s">
        <v>141</v>
      </c>
      <c r="B363" s="344"/>
      <c r="C363" s="344"/>
      <c r="D363" s="344"/>
      <c r="E363" s="344"/>
      <c r="F363" s="344"/>
      <c r="G363" s="344"/>
      <c r="H363" s="344"/>
      <c r="I363" s="344"/>
      <c r="J363" s="344"/>
      <c r="K363" s="344"/>
      <c r="L363" s="344"/>
      <c r="M363" s="344"/>
      <c r="N363" s="344"/>
      <c r="O363" s="345"/>
      <c r="P363" s="46"/>
    </row>
    <row r="364" spans="1:16" x14ac:dyDescent="0.25">
      <c r="A364" s="358" t="s">
        <v>183</v>
      </c>
      <c r="B364" s="358"/>
      <c r="C364" s="358"/>
      <c r="D364" s="358"/>
      <c r="E364" s="358"/>
      <c r="F364" s="358"/>
      <c r="G364" s="358"/>
      <c r="H364" s="358"/>
      <c r="I364" s="358"/>
      <c r="J364" s="358"/>
      <c r="K364" s="46"/>
      <c r="L364" s="46"/>
      <c r="M364" s="46"/>
      <c r="N364" s="46"/>
      <c r="O364" s="46"/>
      <c r="P364" s="46"/>
    </row>
    <row r="365" spans="1:16" x14ac:dyDescent="0.25">
      <c r="A365" s="213" t="s">
        <v>143</v>
      </c>
      <c r="B365" s="46"/>
      <c r="C365" s="46"/>
      <c r="D365" s="46"/>
      <c r="E365" s="46"/>
      <c r="F365" s="46"/>
      <c r="G365" s="46"/>
      <c r="H365" s="46"/>
      <c r="I365" s="46"/>
      <c r="J365" s="46"/>
      <c r="K365" s="46"/>
      <c r="L365" s="46"/>
      <c r="M365" s="46"/>
      <c r="N365" s="46"/>
      <c r="O365" s="46"/>
      <c r="P365" s="46"/>
    </row>
    <row r="366" spans="1:16" x14ac:dyDescent="0.25">
      <c r="A366" s="46"/>
      <c r="B366" s="46"/>
      <c r="C366" s="46"/>
      <c r="D366" s="46"/>
      <c r="E366" s="46"/>
      <c r="F366" s="46"/>
      <c r="G366" s="46"/>
      <c r="H366" s="46"/>
      <c r="I366" s="46"/>
      <c r="J366" s="46"/>
      <c r="K366" s="46"/>
      <c r="L366" s="46"/>
      <c r="M366" s="46"/>
      <c r="N366" s="46"/>
      <c r="O366" s="46"/>
      <c r="P366" s="46"/>
    </row>
    <row r="367" spans="1:16" x14ac:dyDescent="0.25">
      <c r="A367" s="46"/>
      <c r="B367" s="46"/>
      <c r="C367" s="46"/>
      <c r="D367" s="46"/>
      <c r="E367" s="46"/>
      <c r="F367" s="46"/>
      <c r="G367" s="46"/>
      <c r="H367" s="46"/>
      <c r="I367" s="46"/>
      <c r="J367" s="46"/>
      <c r="K367" s="46"/>
      <c r="L367" s="46"/>
      <c r="M367" s="46"/>
      <c r="N367" s="46"/>
      <c r="O367" s="46"/>
      <c r="P367" s="46"/>
    </row>
    <row r="368" spans="1:16" x14ac:dyDescent="0.25">
      <c r="A368" s="46"/>
      <c r="B368" s="46"/>
      <c r="C368" s="46"/>
      <c r="D368" s="46"/>
      <c r="E368" s="46"/>
      <c r="F368" s="46"/>
      <c r="G368" s="46"/>
      <c r="H368" s="46"/>
      <c r="I368" s="46"/>
      <c r="J368" s="46"/>
      <c r="K368" s="46"/>
      <c r="L368" s="46"/>
      <c r="M368" s="46"/>
      <c r="N368" s="46"/>
      <c r="O368" s="46"/>
      <c r="P368" s="46"/>
    </row>
    <row r="369" spans="1:16" x14ac:dyDescent="0.25">
      <c r="A369" s="46"/>
      <c r="B369" s="46"/>
      <c r="C369" s="46"/>
      <c r="D369" s="46"/>
      <c r="E369" s="46"/>
      <c r="F369" s="46"/>
      <c r="G369" s="46"/>
      <c r="H369" s="46"/>
      <c r="I369" s="46"/>
      <c r="J369" s="46"/>
      <c r="K369" s="46"/>
      <c r="L369" s="46"/>
      <c r="M369" s="46"/>
      <c r="N369" s="46"/>
      <c r="O369" s="46"/>
      <c r="P369" s="46"/>
    </row>
    <row r="370" spans="1:16" x14ac:dyDescent="0.25">
      <c r="A370" s="46"/>
      <c r="B370" s="46"/>
      <c r="C370" s="46"/>
      <c r="D370" s="46" t="s">
        <v>120</v>
      </c>
      <c r="E370" s="46"/>
      <c r="F370" s="46"/>
      <c r="G370" s="46"/>
      <c r="H370" s="46"/>
      <c r="I370" s="46"/>
      <c r="J370" s="46"/>
      <c r="K370" s="46"/>
      <c r="L370" s="46"/>
      <c r="M370" s="46"/>
      <c r="N370" s="46"/>
      <c r="O370" s="46"/>
      <c r="P370" s="46"/>
    </row>
    <row r="371" spans="1:16" x14ac:dyDescent="0.25">
      <c r="A371" s="46"/>
      <c r="B371" s="46"/>
      <c r="C371" s="46"/>
      <c r="D371" s="46"/>
      <c r="E371" s="46"/>
      <c r="F371" s="46"/>
      <c r="G371" s="46"/>
      <c r="H371" s="46"/>
      <c r="I371" s="46"/>
      <c r="J371" s="46"/>
      <c r="K371" s="46"/>
      <c r="L371" s="46"/>
      <c r="M371" s="46"/>
      <c r="N371" s="46"/>
      <c r="O371" s="46"/>
      <c r="P371" s="46"/>
    </row>
    <row r="372" spans="1:16" x14ac:dyDescent="0.25">
      <c r="A372" s="46"/>
      <c r="B372" s="46"/>
      <c r="C372" s="46"/>
      <c r="D372" s="46"/>
      <c r="E372" s="46"/>
      <c r="F372" s="46"/>
      <c r="G372" s="46"/>
      <c r="H372" s="46"/>
      <c r="I372" s="46"/>
      <c r="J372" s="46"/>
      <c r="K372" s="46"/>
      <c r="L372" s="46"/>
      <c r="M372" s="46"/>
      <c r="N372" s="46"/>
      <c r="O372" s="46"/>
      <c r="P372" s="46"/>
    </row>
    <row r="373" spans="1:16" x14ac:dyDescent="0.25">
      <c r="A373" s="46"/>
      <c r="B373" s="46"/>
      <c r="C373" s="46"/>
      <c r="D373" s="46"/>
      <c r="E373" s="46"/>
      <c r="F373" s="46"/>
      <c r="G373" s="46"/>
      <c r="H373" s="46"/>
      <c r="I373" s="46"/>
      <c r="J373" s="46"/>
      <c r="K373" s="46"/>
      <c r="L373" s="46"/>
      <c r="M373" s="46"/>
      <c r="N373" s="46"/>
      <c r="O373" s="46"/>
      <c r="P373" s="46"/>
    </row>
    <row r="374" spans="1:16" x14ac:dyDescent="0.25">
      <c r="A374" s="46"/>
      <c r="B374" s="46"/>
      <c r="C374" s="46"/>
      <c r="D374" s="46"/>
      <c r="E374" s="46"/>
      <c r="F374" s="46"/>
      <c r="G374" s="46"/>
      <c r="H374" s="46"/>
      <c r="I374" s="46"/>
      <c r="J374" s="46"/>
      <c r="K374" s="46"/>
      <c r="L374" s="46"/>
      <c r="M374" s="46"/>
      <c r="N374" s="46"/>
      <c r="O374" s="46"/>
      <c r="P374" s="46"/>
    </row>
    <row r="375" spans="1:16" x14ac:dyDescent="0.25">
      <c r="A375" s="46"/>
      <c r="B375" s="46"/>
      <c r="C375" s="46"/>
      <c r="D375" s="46"/>
      <c r="E375" s="46"/>
      <c r="F375" s="46"/>
      <c r="G375" s="46"/>
      <c r="H375" s="46"/>
      <c r="I375" s="46"/>
      <c r="J375" s="46"/>
      <c r="K375" s="46"/>
      <c r="L375" s="46"/>
      <c r="M375" s="46"/>
      <c r="N375" s="46"/>
      <c r="O375" s="46"/>
      <c r="P375" s="46"/>
    </row>
    <row r="376" spans="1:16" x14ac:dyDescent="0.25">
      <c r="A376" s="46"/>
      <c r="B376" s="46"/>
      <c r="C376" s="46"/>
      <c r="D376" s="46"/>
      <c r="E376" s="46"/>
      <c r="F376" s="46"/>
      <c r="G376" s="46"/>
      <c r="H376" s="46"/>
      <c r="I376" s="46"/>
      <c r="J376" s="46"/>
      <c r="K376" s="46"/>
      <c r="L376" s="46"/>
      <c r="M376" s="46"/>
      <c r="N376" s="46"/>
      <c r="O376" s="46"/>
      <c r="P376" s="46"/>
    </row>
    <row r="377" spans="1:16" x14ac:dyDescent="0.25">
      <c r="A377" s="46"/>
      <c r="B377" s="46"/>
      <c r="C377" s="46"/>
      <c r="D377" s="46"/>
      <c r="E377" s="46"/>
      <c r="F377" s="46"/>
      <c r="G377" s="46"/>
      <c r="H377" s="46"/>
      <c r="I377" s="46"/>
      <c r="J377" s="46"/>
      <c r="K377" s="46"/>
      <c r="L377" s="46"/>
      <c r="M377" s="46"/>
      <c r="N377" s="46"/>
      <c r="O377" s="46"/>
      <c r="P377" s="46"/>
    </row>
    <row r="378" spans="1:16" x14ac:dyDescent="0.25">
      <c r="A378" s="46"/>
      <c r="B378" s="46"/>
      <c r="C378" s="46"/>
      <c r="D378" s="46"/>
      <c r="E378" s="46"/>
      <c r="F378" s="46"/>
      <c r="G378" s="46"/>
      <c r="H378" s="46"/>
      <c r="I378" s="46"/>
      <c r="J378" s="46"/>
      <c r="K378" s="46"/>
      <c r="L378" s="46"/>
      <c r="M378" s="46"/>
      <c r="N378" s="46"/>
      <c r="O378" s="46"/>
      <c r="P378" s="46"/>
    </row>
    <row r="379" spans="1:16" x14ac:dyDescent="0.25">
      <c r="A379" s="46"/>
      <c r="B379" s="46"/>
      <c r="C379" s="46"/>
      <c r="D379" s="46"/>
      <c r="E379" s="46"/>
      <c r="F379" s="46"/>
      <c r="G379" s="46"/>
      <c r="H379" s="46"/>
      <c r="I379" s="46"/>
      <c r="J379" s="46"/>
      <c r="K379" s="46"/>
      <c r="L379" s="46"/>
      <c r="M379" s="46"/>
      <c r="N379" s="46"/>
      <c r="O379" s="46"/>
      <c r="P379" s="46"/>
    </row>
    <row r="380" spans="1:16" x14ac:dyDescent="0.25">
      <c r="A380" s="46"/>
      <c r="B380" s="46"/>
      <c r="C380" s="46"/>
      <c r="D380" s="46"/>
      <c r="E380" s="46"/>
      <c r="F380" s="46"/>
      <c r="G380" s="46"/>
      <c r="H380" s="46"/>
      <c r="I380" s="46"/>
      <c r="J380" s="46"/>
      <c r="K380" s="46"/>
      <c r="L380" s="46"/>
      <c r="M380" s="46"/>
      <c r="N380" s="46"/>
      <c r="O380" s="46"/>
      <c r="P380" s="46"/>
    </row>
    <row r="381" spans="1:16" x14ac:dyDescent="0.25">
      <c r="A381" s="46"/>
      <c r="B381" s="46"/>
      <c r="C381" s="46"/>
      <c r="D381" s="46"/>
      <c r="E381" s="46"/>
      <c r="F381" s="46"/>
      <c r="G381" s="46"/>
      <c r="H381" s="46"/>
      <c r="I381" s="46"/>
      <c r="J381" s="46"/>
      <c r="K381" s="46"/>
      <c r="L381" s="46"/>
      <c r="M381" s="46"/>
      <c r="N381" s="46"/>
      <c r="O381" s="46"/>
      <c r="P381" s="46"/>
    </row>
    <row r="382" spans="1:16" x14ac:dyDescent="0.25">
      <c r="A382" s="46"/>
      <c r="B382" s="46"/>
      <c r="C382" s="46"/>
      <c r="D382" s="46"/>
      <c r="E382" s="46"/>
      <c r="F382" s="46"/>
      <c r="G382" s="46"/>
      <c r="H382" s="46"/>
      <c r="I382" s="46"/>
      <c r="J382" s="46"/>
      <c r="K382" s="46"/>
      <c r="L382" s="46"/>
      <c r="M382" s="46"/>
      <c r="N382" s="46"/>
      <c r="O382" s="46"/>
      <c r="P382" s="46"/>
    </row>
    <row r="383" spans="1:16" x14ac:dyDescent="0.25">
      <c r="A383" s="46"/>
      <c r="B383" s="46"/>
      <c r="C383" s="46"/>
      <c r="D383" s="46"/>
      <c r="E383" s="46"/>
      <c r="F383" s="46"/>
      <c r="G383" s="46"/>
      <c r="H383" s="46"/>
      <c r="I383" s="46"/>
      <c r="J383" s="46"/>
      <c r="K383" s="46"/>
      <c r="L383" s="46"/>
      <c r="M383" s="46"/>
      <c r="N383" s="46"/>
      <c r="O383" s="46"/>
      <c r="P383" s="46"/>
    </row>
    <row r="384" spans="1:16" x14ac:dyDescent="0.25">
      <c r="A384" s="46"/>
      <c r="B384" s="46"/>
      <c r="C384" s="46"/>
      <c r="D384" s="46"/>
      <c r="E384" s="46"/>
      <c r="F384" s="46"/>
      <c r="G384" s="46"/>
      <c r="H384" s="46"/>
      <c r="I384" s="46"/>
      <c r="J384" s="46"/>
      <c r="K384" s="46"/>
      <c r="L384" s="46"/>
      <c r="M384" s="46"/>
      <c r="N384" s="46"/>
      <c r="O384" s="46"/>
      <c r="P384" s="46"/>
    </row>
    <row r="385" spans="1:16" x14ac:dyDescent="0.25">
      <c r="A385" s="46"/>
      <c r="B385" s="46"/>
      <c r="C385" s="46"/>
      <c r="D385" s="46"/>
      <c r="E385" s="46"/>
      <c r="F385" s="46"/>
      <c r="G385" s="46"/>
      <c r="H385" s="46"/>
      <c r="I385" s="46"/>
      <c r="J385" s="46"/>
      <c r="K385" s="46"/>
      <c r="L385" s="46"/>
      <c r="M385" s="46"/>
      <c r="N385" s="46"/>
      <c r="O385" s="46"/>
      <c r="P385" s="46"/>
    </row>
    <row r="386" spans="1:16" x14ac:dyDescent="0.25">
      <c r="A386" s="46"/>
      <c r="B386" s="46"/>
      <c r="C386" s="46"/>
      <c r="D386" s="46"/>
      <c r="E386" s="46"/>
      <c r="F386" s="46"/>
      <c r="G386" s="46"/>
      <c r="H386" s="46"/>
      <c r="I386" s="46"/>
      <c r="J386" s="46"/>
      <c r="K386" s="46"/>
      <c r="L386" s="46"/>
      <c r="M386" s="46"/>
      <c r="N386" s="46"/>
      <c r="O386" s="46"/>
      <c r="P386" s="46"/>
    </row>
    <row r="387" spans="1:16" x14ac:dyDescent="0.25">
      <c r="A387" s="46"/>
      <c r="B387" s="46"/>
      <c r="C387" s="46"/>
      <c r="D387" s="46"/>
      <c r="E387" s="46"/>
      <c r="F387" s="46"/>
      <c r="G387" s="46"/>
      <c r="H387" s="46"/>
      <c r="I387" s="46"/>
      <c r="J387" s="46"/>
      <c r="K387" s="46"/>
      <c r="L387" s="46"/>
      <c r="M387" s="46"/>
      <c r="N387" s="46"/>
      <c r="O387" s="46"/>
      <c r="P387" s="46"/>
    </row>
    <row r="388" spans="1:16" x14ac:dyDescent="0.25">
      <c r="A388" s="46"/>
      <c r="B388" s="46"/>
      <c r="C388" s="46"/>
      <c r="D388" s="46"/>
      <c r="E388" s="46"/>
      <c r="F388" s="46"/>
      <c r="G388" s="46"/>
      <c r="H388" s="46"/>
      <c r="I388" s="46"/>
      <c r="J388" s="46"/>
      <c r="K388" s="46"/>
      <c r="L388" s="46"/>
      <c r="M388" s="46"/>
      <c r="N388" s="46"/>
      <c r="O388" s="46"/>
      <c r="P388" s="46"/>
    </row>
    <row r="389" spans="1:16" x14ac:dyDescent="0.25">
      <c r="A389" s="46"/>
      <c r="B389" s="46"/>
      <c r="C389" s="46"/>
      <c r="D389" s="46"/>
      <c r="E389" s="46"/>
      <c r="F389" s="46"/>
      <c r="G389" s="46"/>
      <c r="H389" s="46"/>
      <c r="I389" s="46"/>
      <c r="J389" s="46"/>
      <c r="K389" s="46"/>
      <c r="L389" s="46"/>
      <c r="M389" s="46"/>
      <c r="N389" s="46"/>
      <c r="O389" s="46"/>
      <c r="P389" s="46"/>
    </row>
    <row r="390" spans="1:16" x14ac:dyDescent="0.25">
      <c r="A390" s="46"/>
      <c r="B390" s="46"/>
      <c r="C390" s="46"/>
      <c r="D390" s="46"/>
      <c r="E390" s="46"/>
      <c r="F390" s="46"/>
      <c r="G390" s="46"/>
      <c r="H390" s="46"/>
      <c r="I390" s="46"/>
      <c r="J390" s="46"/>
      <c r="K390" s="46"/>
      <c r="L390" s="46"/>
      <c r="M390" s="46"/>
      <c r="N390" s="46"/>
      <c r="O390" s="46"/>
      <c r="P390" s="46"/>
    </row>
    <row r="391" spans="1:16" x14ac:dyDescent="0.25">
      <c r="A391" s="46"/>
      <c r="B391" s="46"/>
      <c r="C391" s="46"/>
      <c r="D391" s="46"/>
      <c r="E391" s="46"/>
      <c r="F391" s="46"/>
      <c r="G391" s="46"/>
      <c r="H391" s="46"/>
      <c r="I391" s="46"/>
      <c r="J391" s="46"/>
      <c r="K391" s="46"/>
      <c r="L391" s="46"/>
      <c r="M391" s="46"/>
      <c r="N391" s="46"/>
      <c r="O391" s="46"/>
      <c r="P391" s="46"/>
    </row>
    <row r="392" spans="1:16" x14ac:dyDescent="0.25">
      <c r="A392" s="46"/>
      <c r="B392" s="46"/>
      <c r="C392" s="46"/>
      <c r="D392" s="46"/>
      <c r="E392" s="46"/>
      <c r="F392" s="46"/>
      <c r="G392" s="46"/>
      <c r="H392" s="46"/>
      <c r="I392" s="46"/>
      <c r="J392" s="46"/>
      <c r="K392" s="46"/>
      <c r="L392" s="46"/>
      <c r="M392" s="46"/>
      <c r="N392" s="46"/>
      <c r="O392" s="46"/>
      <c r="P392" s="46"/>
    </row>
    <row r="393" spans="1:16" x14ac:dyDescent="0.25">
      <c r="A393" s="46"/>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x14ac:dyDescent="0.25">
      <c r="A395" s="46"/>
      <c r="B395" s="46"/>
      <c r="C395" s="46"/>
      <c r="D395" s="46"/>
      <c r="E395" s="46"/>
      <c r="F395" s="46"/>
      <c r="G395" s="46"/>
      <c r="H395" s="46"/>
      <c r="I395" s="46"/>
      <c r="J395" s="46"/>
      <c r="K395" s="46"/>
      <c r="L395" s="46"/>
      <c r="M395" s="46"/>
      <c r="N395" s="46"/>
      <c r="O395" s="46"/>
      <c r="P395" s="46"/>
    </row>
    <row r="396" spans="1:16" x14ac:dyDescent="0.25">
      <c r="A396" s="46"/>
      <c r="B396" s="46"/>
      <c r="C396" s="46"/>
      <c r="D396" s="46"/>
      <c r="E396" s="46"/>
      <c r="F396" s="46"/>
      <c r="G396" s="46"/>
      <c r="H396" s="46"/>
      <c r="I396" s="46"/>
      <c r="J396" s="46"/>
      <c r="K396" s="46"/>
      <c r="L396" s="46"/>
      <c r="M396" s="46"/>
      <c r="N396" s="46"/>
      <c r="O396" s="46"/>
      <c r="P396" s="46"/>
    </row>
    <row r="397" spans="1:16" x14ac:dyDescent="0.25">
      <c r="A397" s="46"/>
      <c r="B397" s="46"/>
      <c r="C397" s="46"/>
      <c r="D397" s="46"/>
      <c r="E397" s="46"/>
      <c r="F397" s="46"/>
      <c r="G397" s="46"/>
      <c r="H397" s="46"/>
      <c r="I397" s="46"/>
      <c r="J397" s="46"/>
      <c r="K397" s="46"/>
      <c r="L397" s="46"/>
      <c r="M397" s="46"/>
      <c r="N397" s="46"/>
      <c r="O397" s="46"/>
      <c r="P397" s="46"/>
    </row>
    <row r="398" spans="1:16" x14ac:dyDescent="0.25">
      <c r="A398" s="46"/>
      <c r="B398" s="46"/>
      <c r="C398" s="46"/>
      <c r="D398" s="46"/>
      <c r="E398" s="46"/>
      <c r="F398" s="46"/>
      <c r="G398" s="46"/>
      <c r="H398" s="46"/>
      <c r="I398" s="46"/>
      <c r="J398" s="46"/>
      <c r="K398" s="46"/>
      <c r="L398" s="46"/>
      <c r="M398" s="46"/>
      <c r="N398" s="46"/>
      <c r="O398" s="46"/>
      <c r="P398" s="46"/>
    </row>
    <row r="399" spans="1:16" x14ac:dyDescent="0.25">
      <c r="A399" s="46"/>
      <c r="B399" s="46"/>
      <c r="C399" s="46"/>
      <c r="D399" s="46"/>
      <c r="E399" s="46"/>
      <c r="F399" s="46"/>
      <c r="G399" s="46"/>
      <c r="H399" s="46"/>
      <c r="I399" s="46"/>
      <c r="J399" s="46"/>
      <c r="K399" s="46"/>
      <c r="L399" s="46"/>
      <c r="M399" s="46"/>
      <c r="N399" s="46"/>
      <c r="O399" s="46"/>
      <c r="P399" s="46"/>
    </row>
    <row r="400" spans="1:16" x14ac:dyDescent="0.25">
      <c r="A400" s="46"/>
      <c r="B400" s="46"/>
      <c r="C400" s="46"/>
      <c r="D400" s="46"/>
      <c r="E400" s="46"/>
      <c r="F400" s="46"/>
      <c r="G400" s="46"/>
      <c r="H400" s="46"/>
      <c r="I400" s="46"/>
      <c r="J400" s="46"/>
      <c r="K400" s="46"/>
      <c r="L400" s="46"/>
      <c r="M400" s="46"/>
      <c r="N400" s="46"/>
      <c r="O400" s="46"/>
      <c r="P400" s="46"/>
    </row>
    <row r="401" spans="1:16" x14ac:dyDescent="0.25">
      <c r="A401" s="46"/>
      <c r="B401" s="46"/>
      <c r="C401" s="46"/>
      <c r="D401" s="46"/>
      <c r="E401" s="46"/>
      <c r="F401" s="46"/>
      <c r="G401" s="46"/>
      <c r="H401" s="46"/>
      <c r="I401" s="46"/>
      <c r="J401" s="46"/>
      <c r="K401" s="46"/>
      <c r="L401" s="46"/>
      <c r="M401" s="46"/>
      <c r="N401" s="46"/>
      <c r="O401" s="46"/>
      <c r="P401" s="46"/>
    </row>
    <row r="402" spans="1:16" x14ac:dyDescent="0.25">
      <c r="A402" s="46"/>
      <c r="B402" s="46"/>
      <c r="C402" s="46"/>
      <c r="D402" s="46"/>
      <c r="E402" s="46"/>
      <c r="F402" s="46"/>
      <c r="G402" s="46"/>
      <c r="H402" s="46"/>
      <c r="I402" s="46"/>
      <c r="J402" s="46"/>
      <c r="K402" s="46"/>
      <c r="L402" s="46"/>
      <c r="M402" s="46"/>
      <c r="N402" s="46"/>
      <c r="O402" s="46"/>
      <c r="P402" s="46"/>
    </row>
    <row r="403" spans="1:16" x14ac:dyDescent="0.25">
      <c r="A403" s="46"/>
      <c r="B403" s="46"/>
      <c r="C403" s="46"/>
      <c r="D403" s="46"/>
      <c r="E403" s="46"/>
      <c r="F403" s="46"/>
      <c r="G403" s="46"/>
      <c r="H403" s="46"/>
      <c r="I403" s="46"/>
      <c r="J403" s="46"/>
      <c r="K403" s="46"/>
      <c r="L403" s="46"/>
      <c r="M403" s="46"/>
      <c r="N403" s="46"/>
      <c r="O403" s="46"/>
      <c r="P403" s="46"/>
    </row>
    <row r="404" spans="1:16" x14ac:dyDescent="0.25">
      <c r="A404" s="46"/>
      <c r="B404" s="46"/>
      <c r="C404" s="46"/>
      <c r="D404" s="46"/>
      <c r="E404" s="46"/>
      <c r="F404" s="46"/>
      <c r="G404" s="46"/>
      <c r="H404" s="46"/>
      <c r="I404" s="46"/>
      <c r="J404" s="46"/>
      <c r="K404" s="46"/>
      <c r="L404" s="46"/>
      <c r="M404" s="46"/>
      <c r="N404" s="46"/>
      <c r="O404" s="46"/>
      <c r="P404" s="46"/>
    </row>
    <row r="405" spans="1:16" x14ac:dyDescent="0.25">
      <c r="A405" s="46"/>
      <c r="B405" s="46"/>
      <c r="C405" s="46"/>
      <c r="D405" s="46"/>
      <c r="E405" s="46"/>
      <c r="F405" s="46"/>
      <c r="G405" s="46"/>
      <c r="H405" s="46"/>
      <c r="I405" s="46"/>
      <c r="J405" s="46"/>
      <c r="K405" s="46"/>
      <c r="L405" s="46"/>
      <c r="M405" s="46"/>
      <c r="N405" s="46"/>
      <c r="O405" s="46"/>
      <c r="P405" s="46" t="s">
        <v>120</v>
      </c>
    </row>
    <row r="406" spans="1:16" x14ac:dyDescent="0.25">
      <c r="A406" s="46"/>
      <c r="B406" s="46"/>
      <c r="C406" s="46"/>
      <c r="D406" s="46"/>
      <c r="E406" s="46"/>
      <c r="F406" s="46"/>
      <c r="G406" s="46"/>
      <c r="H406" s="46"/>
      <c r="I406" s="46"/>
      <c r="J406" s="46"/>
      <c r="K406" s="46"/>
      <c r="L406" s="46"/>
      <c r="M406" s="46"/>
      <c r="N406" s="46"/>
      <c r="O406" s="46"/>
    </row>
    <row r="407" spans="1:16" x14ac:dyDescent="0.25">
      <c r="A407" s="46"/>
      <c r="B407" s="46"/>
      <c r="C407" s="46"/>
      <c r="D407" s="46"/>
      <c r="E407" s="46"/>
      <c r="F407" s="46"/>
      <c r="G407" s="46"/>
      <c r="H407" s="46"/>
      <c r="I407" s="46"/>
      <c r="J407" s="46"/>
      <c r="K407" s="46"/>
      <c r="L407" s="46"/>
      <c r="M407" s="46"/>
      <c r="N407" s="46"/>
      <c r="O407" s="46"/>
    </row>
    <row r="408" spans="1:16" x14ac:dyDescent="0.25">
      <c r="A408" s="46"/>
      <c r="B408" s="46"/>
      <c r="C408" s="46"/>
      <c r="D408" s="46"/>
      <c r="E408" s="46"/>
      <c r="F408" s="46"/>
      <c r="G408" s="46"/>
      <c r="H408" s="46"/>
      <c r="I408" s="46"/>
      <c r="J408" s="46"/>
      <c r="K408" s="46"/>
      <c r="L408" s="46"/>
      <c r="M408" s="46"/>
      <c r="N408" s="46"/>
      <c r="O408" s="46"/>
    </row>
    <row r="409" spans="1:16" x14ac:dyDescent="0.25">
      <c r="A409" s="46"/>
      <c r="B409" s="46"/>
      <c r="C409" s="46"/>
      <c r="D409" s="46"/>
      <c r="E409" s="46"/>
      <c r="F409" s="46"/>
      <c r="G409" s="46"/>
      <c r="H409" s="46"/>
      <c r="I409" s="46"/>
      <c r="J409" s="46"/>
      <c r="K409" s="46"/>
      <c r="L409" s="46"/>
      <c r="M409" s="46"/>
      <c r="N409" s="46"/>
      <c r="O409" s="46"/>
    </row>
    <row r="410" spans="1:16" x14ac:dyDescent="0.25">
      <c r="A410" s="46"/>
      <c r="B410" s="46"/>
      <c r="C410" s="46"/>
      <c r="D410" s="46"/>
      <c r="E410" s="46"/>
      <c r="F410" s="46"/>
      <c r="G410" s="46"/>
      <c r="H410" s="46"/>
      <c r="I410" s="46"/>
      <c r="J410" s="46"/>
      <c r="K410" s="46"/>
      <c r="L410" s="46"/>
      <c r="M410" s="46"/>
      <c r="N410" s="46"/>
      <c r="O410" s="46"/>
    </row>
    <row r="411" spans="1:16" x14ac:dyDescent="0.25">
      <c r="A411" s="46"/>
      <c r="B411" s="46"/>
      <c r="C411" s="46"/>
      <c r="D411" s="46"/>
      <c r="E411" s="46"/>
      <c r="F411" s="46"/>
      <c r="G411" s="46"/>
      <c r="H411" s="46"/>
      <c r="I411" s="46"/>
      <c r="J411" s="46"/>
      <c r="K411" s="46"/>
      <c r="L411" s="46"/>
      <c r="M411" s="46"/>
      <c r="N411" s="46"/>
      <c r="O411" s="46"/>
    </row>
    <row r="412" spans="1:16" x14ac:dyDescent="0.25">
      <c r="A412" s="46"/>
      <c r="B412" s="46"/>
      <c r="C412" s="46"/>
      <c r="D412" s="46"/>
      <c r="E412" s="46"/>
      <c r="F412" s="46"/>
      <c r="G412" s="46"/>
      <c r="H412" s="46"/>
      <c r="I412" s="46"/>
      <c r="J412" s="46"/>
      <c r="K412" s="46"/>
      <c r="L412" s="46"/>
      <c r="M412" s="46"/>
      <c r="N412" s="46"/>
      <c r="O412" s="46"/>
    </row>
    <row r="413" spans="1:16" x14ac:dyDescent="0.25">
      <c r="A413" s="46"/>
      <c r="B413" s="46"/>
      <c r="C413" s="46"/>
      <c r="D413" s="46"/>
      <c r="E413" s="46"/>
      <c r="F413" s="46"/>
      <c r="G413" s="46"/>
      <c r="H413" s="46"/>
      <c r="I413" s="46"/>
      <c r="J413" s="46"/>
      <c r="K413" s="46"/>
      <c r="L413" s="46"/>
      <c r="M413" s="46"/>
      <c r="N413" s="46"/>
      <c r="O413" s="46"/>
    </row>
    <row r="414" spans="1:16" x14ac:dyDescent="0.25">
      <c r="A414" s="46"/>
      <c r="B414" s="46"/>
      <c r="C414" s="46"/>
      <c r="D414" s="46"/>
      <c r="E414" s="46"/>
      <c r="F414" s="46"/>
      <c r="G414" s="46"/>
      <c r="H414" s="46"/>
      <c r="I414" s="46"/>
      <c r="J414" s="46"/>
      <c r="K414" s="46"/>
      <c r="L414" s="46"/>
      <c r="M414" s="46"/>
      <c r="N414" s="46"/>
      <c r="O414" s="46"/>
    </row>
  </sheetData>
  <sheetProtection algorithmName="SHA-512" hashValue="HmYksZvYGxLBdTUm5iU5jUVk2WGAtNPCNd97no3Phhl1kQb05RalkgpQ0XyfNszSx0PAhrFsE4iUPF3Z51W4ow==" saltValue="ZxunV5MLElT5yyFmNpiFmQ==" spinCount="100000" sheet="1" formatCells="0" formatColumns="0" formatRows="0"/>
  <mergeCells count="158">
    <mergeCell ref="A363:O363"/>
    <mergeCell ref="A364:J364"/>
    <mergeCell ref="L295:M295"/>
    <mergeCell ref="N295:O295"/>
    <mergeCell ref="E296:E297"/>
    <mergeCell ref="G296:G297"/>
    <mergeCell ref="I296:I297"/>
    <mergeCell ref="K296:K297"/>
    <mergeCell ref="M296:M297"/>
    <mergeCell ref="O296:O297"/>
    <mergeCell ref="A277:O277"/>
    <mergeCell ref="A288:O288"/>
    <mergeCell ref="A293:O293"/>
    <mergeCell ref="A295:A297"/>
    <mergeCell ref="B295:B297"/>
    <mergeCell ref="C295:C297"/>
    <mergeCell ref="D295:E295"/>
    <mergeCell ref="F295:G295"/>
    <mergeCell ref="H295:I295"/>
    <mergeCell ref="J295:K295"/>
    <mergeCell ref="A232:O232"/>
    <mergeCell ref="A241:O241"/>
    <mergeCell ref="A245:O245"/>
    <mergeCell ref="A251:O251"/>
    <mergeCell ref="A253:A255"/>
    <mergeCell ref="B253:B255"/>
    <mergeCell ref="C253:C255"/>
    <mergeCell ref="D253:E253"/>
    <mergeCell ref="F253:G253"/>
    <mergeCell ref="H253:I253"/>
    <mergeCell ref="J253:K253"/>
    <mergeCell ref="L253:M253"/>
    <mergeCell ref="N253:O253"/>
    <mergeCell ref="E254:E255"/>
    <mergeCell ref="G254:G255"/>
    <mergeCell ref="I254:I255"/>
    <mergeCell ref="K254:K255"/>
    <mergeCell ref="M254:M255"/>
    <mergeCell ref="O254:O255"/>
    <mergeCell ref="A188:O188"/>
    <mergeCell ref="A200:O200"/>
    <mergeCell ref="A205:O205"/>
    <mergeCell ref="A210:O210"/>
    <mergeCell ref="A211:O211"/>
    <mergeCell ref="A213:A215"/>
    <mergeCell ref="B213:B215"/>
    <mergeCell ref="C213:C215"/>
    <mergeCell ref="D213:E213"/>
    <mergeCell ref="F213:G213"/>
    <mergeCell ref="H213:I213"/>
    <mergeCell ref="J213:K213"/>
    <mergeCell ref="L213:M213"/>
    <mergeCell ref="N213:O213"/>
    <mergeCell ref="E214:E215"/>
    <mergeCell ref="G214:G215"/>
    <mergeCell ref="I214:I215"/>
    <mergeCell ref="K214:K215"/>
    <mergeCell ref="M214:M215"/>
    <mergeCell ref="O214:O215"/>
    <mergeCell ref="N171:O171"/>
    <mergeCell ref="E172:E173"/>
    <mergeCell ref="G172:G173"/>
    <mergeCell ref="I172:I173"/>
    <mergeCell ref="K172:K173"/>
    <mergeCell ref="M172:M173"/>
    <mergeCell ref="O172:O173"/>
    <mergeCell ref="A155:O155"/>
    <mergeCell ref="A169:O169"/>
    <mergeCell ref="A171:A173"/>
    <mergeCell ref="B171:B173"/>
    <mergeCell ref="C171:C173"/>
    <mergeCell ref="D171:E171"/>
    <mergeCell ref="F171:G171"/>
    <mergeCell ref="H171:I171"/>
    <mergeCell ref="J171:K171"/>
    <mergeCell ref="L171:M171"/>
    <mergeCell ref="L131:M131"/>
    <mergeCell ref="N131:O131"/>
    <mergeCell ref="E132:E133"/>
    <mergeCell ref="G132:G133"/>
    <mergeCell ref="I132:I133"/>
    <mergeCell ref="K132:K133"/>
    <mergeCell ref="M132:M133"/>
    <mergeCell ref="O132:O133"/>
    <mergeCell ref="A107:O107"/>
    <mergeCell ref="A114:O114"/>
    <mergeCell ref="A129:O129"/>
    <mergeCell ref="A131:A133"/>
    <mergeCell ref="B131:B133"/>
    <mergeCell ref="C131:C133"/>
    <mergeCell ref="D131:E131"/>
    <mergeCell ref="F131:G131"/>
    <mergeCell ref="H131:I131"/>
    <mergeCell ref="J131:K131"/>
    <mergeCell ref="A87:O87"/>
    <mergeCell ref="A89:A91"/>
    <mergeCell ref="B89:B91"/>
    <mergeCell ref="C89:C91"/>
    <mergeCell ref="D89:E89"/>
    <mergeCell ref="F89:G89"/>
    <mergeCell ref="H89:I89"/>
    <mergeCell ref="J89:K89"/>
    <mergeCell ref="L89:M89"/>
    <mergeCell ref="N89:O89"/>
    <mergeCell ref="J90:J91"/>
    <mergeCell ref="K90:K91"/>
    <mergeCell ref="L90:L91"/>
    <mergeCell ref="M90:M91"/>
    <mergeCell ref="N90:N91"/>
    <mergeCell ref="O90:O91"/>
    <mergeCell ref="D90:D91"/>
    <mergeCell ref="E90:E91"/>
    <mergeCell ref="F90:F91"/>
    <mergeCell ref="G90:G91"/>
    <mergeCell ref="H90:H91"/>
    <mergeCell ref="I90:I91"/>
    <mergeCell ref="A73:O73"/>
    <mergeCell ref="J65:K65"/>
    <mergeCell ref="L65:M65"/>
    <mergeCell ref="N65:O65"/>
    <mergeCell ref="D66:D67"/>
    <mergeCell ref="E66:E67"/>
    <mergeCell ref="F66:F67"/>
    <mergeCell ref="G66:G67"/>
    <mergeCell ref="H66:H67"/>
    <mergeCell ref="I66:I67"/>
    <mergeCell ref="J66:J67"/>
    <mergeCell ref="A18:O18"/>
    <mergeCell ref="A36:O36"/>
    <mergeCell ref="A48:O48"/>
    <mergeCell ref="A63:O63"/>
    <mergeCell ref="A65:A67"/>
    <mergeCell ref="B65:B67"/>
    <mergeCell ref="C65:C67"/>
    <mergeCell ref="D65:E65"/>
    <mergeCell ref="F65:G65"/>
    <mergeCell ref="H65:I65"/>
    <mergeCell ref="K66:K67"/>
    <mergeCell ref="L66:L67"/>
    <mergeCell ref="M66:M67"/>
    <mergeCell ref="N66:N67"/>
    <mergeCell ref="O66:O67"/>
    <mergeCell ref="E7:E8"/>
    <mergeCell ref="G7:G8"/>
    <mergeCell ref="I7:I8"/>
    <mergeCell ref="K7:K8"/>
    <mergeCell ref="M7:M8"/>
    <mergeCell ref="O7:O8"/>
    <mergeCell ref="A4:O4"/>
    <mergeCell ref="A6:A8"/>
    <mergeCell ref="B6:B8"/>
    <mergeCell ref="C6:C8"/>
    <mergeCell ref="D6:E6"/>
    <mergeCell ref="F6:G6"/>
    <mergeCell ref="H6:I6"/>
    <mergeCell ref="J6:K6"/>
    <mergeCell ref="L6:M6"/>
    <mergeCell ref="N6:O6"/>
  </mergeCells>
  <pageMargins left="0.7" right="0.7" top="0.75" bottom="0.75" header="0.3" footer="0.3"/>
  <pageSetup scale="46" fitToHeight="6" orientation="landscape" horizontalDpi="4294967293" verticalDpi="4294967293" r:id="rId1"/>
  <headerFooter>
    <oddFooter>&amp;CPage &amp;P of &amp;N</oddFooter>
  </headerFooter>
  <rowBreaks count="8" manualBreakCount="8">
    <brk id="59" max="14" man="1"/>
    <brk id="83" max="16383" man="1"/>
    <brk id="125" max="16383" man="1"/>
    <brk id="165" max="14" man="1"/>
    <brk id="206" max="14" man="1"/>
    <brk id="246" max="14" man="1"/>
    <brk id="289" max="14" man="1"/>
    <brk id="363"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P414"/>
  <sheetViews>
    <sheetView zoomScale="90" zoomScaleNormal="90" zoomScaleSheetLayoutView="85" zoomScalePageLayoutView="60" workbookViewId="0"/>
  </sheetViews>
  <sheetFormatPr defaultRowHeight="15" x14ac:dyDescent="0.25"/>
  <cols>
    <col min="1" max="1" width="41.7109375" customWidth="1"/>
    <col min="2" max="16" width="8.7109375" customWidth="1"/>
  </cols>
  <sheetData>
    <row r="1" spans="1:16" ht="15" customHeight="1" x14ac:dyDescent="0.25">
      <c r="A1" s="304" t="str">
        <f>General!$A$4</f>
        <v>Spreadsheets for Environmental Footprint Analysis (SEFA) Version 3.0, November 2019</v>
      </c>
      <c r="B1" s="213"/>
      <c r="C1" s="213"/>
      <c r="D1" s="213"/>
      <c r="E1" s="213"/>
      <c r="F1" s="213"/>
      <c r="G1" s="213"/>
      <c r="H1" s="213"/>
      <c r="I1" s="213"/>
      <c r="J1" s="213"/>
      <c r="K1" s="213"/>
      <c r="L1" s="213"/>
      <c r="M1" s="213"/>
      <c r="N1" s="2"/>
      <c r="O1" s="47" t="e">
        <f ca="1">General!$A$3</f>
        <v>#REF!</v>
      </c>
      <c r="P1" s="46"/>
    </row>
    <row r="2" spans="1:16" x14ac:dyDescent="0.25">
      <c r="A2" s="213"/>
      <c r="B2" s="213"/>
      <c r="C2" s="213"/>
      <c r="D2" s="213"/>
      <c r="E2" s="213"/>
      <c r="F2" s="213"/>
      <c r="G2" s="213"/>
      <c r="H2" s="213"/>
      <c r="I2" s="213"/>
      <c r="J2" s="213"/>
      <c r="K2" s="213"/>
      <c r="L2" s="213"/>
      <c r="M2" s="213"/>
      <c r="N2" s="2"/>
      <c r="O2" s="47" t="e">
        <f ca="1">General!$A$6</f>
        <v>#REF!</v>
      </c>
      <c r="P2" s="46"/>
    </row>
    <row r="3" spans="1:16" x14ac:dyDescent="0.25">
      <c r="A3" s="213"/>
      <c r="B3" s="213"/>
      <c r="C3" s="213"/>
      <c r="D3" s="213"/>
      <c r="E3" s="213"/>
      <c r="F3" s="213"/>
      <c r="G3" s="213"/>
      <c r="H3" s="213"/>
      <c r="I3" s="213"/>
      <c r="J3" s="213"/>
      <c r="K3" s="213"/>
      <c r="L3" s="213"/>
      <c r="M3" s="213"/>
      <c r="N3" s="2"/>
      <c r="O3" s="47" t="e">
        <f ca="1">General!$C$21</f>
        <v>#REF!</v>
      </c>
      <c r="P3" s="46"/>
    </row>
    <row r="4" spans="1:16" ht="18.75" x14ac:dyDescent="0.3">
      <c r="A4" s="354" t="e">
        <f ca="1">CONCATENATE(O3," - On-Site Footprint (Scope 1)")</f>
        <v>#REF!</v>
      </c>
      <c r="B4" s="354"/>
      <c r="C4" s="354"/>
      <c r="D4" s="354"/>
      <c r="E4" s="354"/>
      <c r="F4" s="354"/>
      <c r="G4" s="354"/>
      <c r="H4" s="354"/>
      <c r="I4" s="354"/>
      <c r="J4" s="354"/>
      <c r="K4" s="354"/>
      <c r="L4" s="354"/>
      <c r="M4" s="354"/>
      <c r="N4" s="354"/>
      <c r="O4" s="354"/>
      <c r="P4" s="46"/>
    </row>
    <row r="5" spans="1:16" ht="15.75" thickBot="1" x14ac:dyDescent="0.3">
      <c r="A5" s="189"/>
      <c r="B5" s="46"/>
      <c r="C5" s="46"/>
      <c r="D5" s="46"/>
      <c r="E5" s="46"/>
      <c r="F5" s="46"/>
      <c r="G5" s="46"/>
      <c r="H5" s="46"/>
      <c r="I5" s="46"/>
      <c r="J5" s="46"/>
      <c r="K5" s="46"/>
      <c r="L5" s="46"/>
      <c r="M5" s="46"/>
      <c r="N5" s="46"/>
      <c r="O5" s="46"/>
      <c r="P5" s="46"/>
    </row>
    <row r="6" spans="1:16" ht="15.75" thickBot="1" x14ac:dyDescent="0.3">
      <c r="A6" s="341" t="s">
        <v>4</v>
      </c>
      <c r="B6" s="341" t="s">
        <v>0</v>
      </c>
      <c r="C6" s="341" t="s">
        <v>5</v>
      </c>
      <c r="D6" s="337" t="s">
        <v>6</v>
      </c>
      <c r="E6" s="338"/>
      <c r="F6" s="337" t="s">
        <v>65</v>
      </c>
      <c r="G6" s="338"/>
      <c r="H6" s="337" t="s">
        <v>8</v>
      </c>
      <c r="I6" s="338"/>
      <c r="J6" s="337" t="s">
        <v>9</v>
      </c>
      <c r="K6" s="338"/>
      <c r="L6" s="337" t="s">
        <v>10</v>
      </c>
      <c r="M6" s="338"/>
      <c r="N6" s="337" t="s">
        <v>11</v>
      </c>
      <c r="O6" s="338"/>
      <c r="P6" s="46"/>
    </row>
    <row r="7" spans="1:16" x14ac:dyDescent="0.25">
      <c r="A7" s="342"/>
      <c r="B7" s="342"/>
      <c r="C7" s="342"/>
      <c r="D7" s="48" t="s">
        <v>12</v>
      </c>
      <c r="E7" s="341" t="s">
        <v>13</v>
      </c>
      <c r="F7" s="48" t="s">
        <v>12</v>
      </c>
      <c r="G7" s="341" t="s">
        <v>119</v>
      </c>
      <c r="H7" s="48" t="s">
        <v>12</v>
      </c>
      <c r="I7" s="341" t="s">
        <v>14</v>
      </c>
      <c r="J7" s="48" t="s">
        <v>12</v>
      </c>
      <c r="K7" s="341" t="s">
        <v>14</v>
      </c>
      <c r="L7" s="48" t="s">
        <v>12</v>
      </c>
      <c r="M7" s="341" t="s">
        <v>14</v>
      </c>
      <c r="N7" s="48" t="s">
        <v>12</v>
      </c>
      <c r="O7" s="341" t="s">
        <v>14</v>
      </c>
      <c r="P7" s="46"/>
    </row>
    <row r="8" spans="1:16" ht="15.75" thickBot="1" x14ac:dyDescent="0.3">
      <c r="A8" s="353"/>
      <c r="B8" s="353"/>
      <c r="C8" s="353"/>
      <c r="D8" s="49" t="s">
        <v>15</v>
      </c>
      <c r="E8" s="353"/>
      <c r="F8" s="49" t="s">
        <v>15</v>
      </c>
      <c r="G8" s="353"/>
      <c r="H8" s="49" t="s">
        <v>15</v>
      </c>
      <c r="I8" s="353"/>
      <c r="J8" s="49" t="s">
        <v>15</v>
      </c>
      <c r="K8" s="353"/>
      <c r="L8" s="49" t="s">
        <v>15</v>
      </c>
      <c r="M8" s="353"/>
      <c r="N8" s="49" t="s">
        <v>15</v>
      </c>
      <c r="O8" s="353"/>
      <c r="P8" s="46"/>
    </row>
    <row r="9" spans="1:16" ht="15" customHeight="1" thickBot="1" x14ac:dyDescent="0.3">
      <c r="A9" s="50" t="s">
        <v>98</v>
      </c>
      <c r="B9" s="51"/>
      <c r="C9" s="52"/>
      <c r="D9" s="52"/>
      <c r="E9" s="52"/>
      <c r="F9" s="52"/>
      <c r="G9" s="52"/>
      <c r="H9" s="52"/>
      <c r="I9" s="52"/>
      <c r="J9" s="52"/>
      <c r="K9" s="52"/>
      <c r="L9" s="52"/>
      <c r="M9" s="52"/>
      <c r="N9" s="52"/>
      <c r="O9" s="52"/>
      <c r="P9" s="46"/>
    </row>
    <row r="10" spans="1:16" ht="15" customHeight="1" thickBot="1" x14ac:dyDescent="0.3">
      <c r="A10" s="53" t="s">
        <v>145</v>
      </c>
      <c r="B10" s="51"/>
      <c r="C10" s="52"/>
      <c r="D10" s="52"/>
      <c r="E10" s="52"/>
      <c r="F10" s="52"/>
      <c r="G10" s="52"/>
      <c r="H10" s="52"/>
      <c r="I10" s="52"/>
      <c r="J10" s="52"/>
      <c r="K10" s="52"/>
      <c r="L10" s="52"/>
      <c r="M10" s="52"/>
      <c r="N10" s="52"/>
      <c r="O10" s="52"/>
      <c r="P10" s="46"/>
    </row>
    <row r="11" spans="1:16" ht="15" customHeight="1" thickBot="1" x14ac:dyDescent="0.3">
      <c r="A11" s="54" t="s">
        <v>184</v>
      </c>
      <c r="B11" s="55" t="s">
        <v>16</v>
      </c>
      <c r="C11" s="56" t="str">
        <f ca="1">IFERROR('transfer 3'!X9,"")</f>
        <v/>
      </c>
      <c r="D11" s="52">
        <v>3.4129999999999998</v>
      </c>
      <c r="E11" s="52" t="str">
        <f ca="1">IFERROR(D11*$C11,"")</f>
        <v/>
      </c>
      <c r="F11" s="57"/>
      <c r="G11" s="57"/>
      <c r="H11" s="57"/>
      <c r="I11" s="57"/>
      <c r="J11" s="57"/>
      <c r="K11" s="57"/>
      <c r="L11" s="57"/>
      <c r="M11" s="57"/>
      <c r="N11" s="57"/>
      <c r="O11" s="57"/>
      <c r="P11" s="46"/>
    </row>
    <row r="12" spans="1:16" ht="15" customHeight="1" thickBot="1" x14ac:dyDescent="0.3">
      <c r="A12" s="54" t="s">
        <v>144</v>
      </c>
      <c r="B12" s="55" t="s">
        <v>68</v>
      </c>
      <c r="C12" s="56" t="str">
        <f ca="1">IFERROR('transfer 3'!X10,"")</f>
        <v/>
      </c>
      <c r="D12" s="52">
        <f>'Default Conversions'!D28</f>
        <v>0.10299999999999999</v>
      </c>
      <c r="E12" s="52" t="str">
        <f t="shared" ref="E12:I16" ca="1" si="0">IFERROR(D12*$C12,"")</f>
        <v/>
      </c>
      <c r="F12" s="52">
        <f>'Default Conversions'!F28</f>
        <v>13.1</v>
      </c>
      <c r="G12" s="52" t="str">
        <f t="shared" ca="1" si="0"/>
        <v/>
      </c>
      <c r="H12" s="52">
        <f>'Default Conversions'!H28</f>
        <v>0.01</v>
      </c>
      <c r="I12" s="52" t="str">
        <f t="shared" ref="I12" ca="1" si="1">IFERROR(H12*$C12,"")</f>
        <v/>
      </c>
      <c r="J12" s="52">
        <f>'Default Conversions'!J28</f>
        <v>6.2999999999999998E-6</v>
      </c>
      <c r="K12" s="52" t="str">
        <f t="shared" ref="K12:K16" ca="1" si="2">IFERROR(J12*$C12,"")</f>
        <v/>
      </c>
      <c r="L12" s="52">
        <f>'Default Conversions'!L28</f>
        <v>7.6000000000000004E-4</v>
      </c>
      <c r="M12" s="52" t="str">
        <f t="shared" ref="M12:M16" ca="1" si="3">IFERROR(L12*$C12,"")</f>
        <v/>
      </c>
      <c r="N12" s="52">
        <f>'Default Conversions'!N28</f>
        <v>8.3999999999999992E-6</v>
      </c>
      <c r="O12" s="52" t="str">
        <f t="shared" ref="O12:O16" ca="1" si="4">IFERROR(N12*$C12,"")</f>
        <v/>
      </c>
      <c r="P12" s="46"/>
    </row>
    <row r="13" spans="1:16" ht="15" customHeight="1" thickBot="1" x14ac:dyDescent="0.3">
      <c r="A13" s="54" t="s">
        <v>146</v>
      </c>
      <c r="B13" s="55" t="s">
        <v>17</v>
      </c>
      <c r="C13" s="56" t="str">
        <f ca="1">IFERROR('transfer 3'!X11,"")</f>
        <v/>
      </c>
      <c r="D13" s="52">
        <f>'Default Conversions'!D10</f>
        <v>0.127</v>
      </c>
      <c r="E13" s="52" t="str">
        <f t="shared" ca="1" si="0"/>
        <v/>
      </c>
      <c r="F13" s="52">
        <f>'Default Conversions'!F10</f>
        <v>22.3</v>
      </c>
      <c r="G13" s="52" t="str">
        <f t="shared" ca="1" si="0"/>
        <v/>
      </c>
      <c r="H13" s="52">
        <f>'Default Conversions'!H10</f>
        <v>0.2</v>
      </c>
      <c r="I13" s="52" t="str">
        <f t="shared" ca="1" si="0"/>
        <v/>
      </c>
      <c r="J13" s="52">
        <f>'Default Conversions'!J10</f>
        <v>0</v>
      </c>
      <c r="K13" s="52" t="str">
        <f t="shared" ca="1" si="2"/>
        <v/>
      </c>
      <c r="L13" s="52">
        <f>'Default Conversions'!L10</f>
        <v>9.8999999999999999E-4</v>
      </c>
      <c r="M13" s="52" t="str">
        <f t="shared" ca="1" si="3"/>
        <v/>
      </c>
      <c r="N13" s="52" t="str">
        <f>'Default Conversions'!N10</f>
        <v>NP</v>
      </c>
      <c r="O13" s="52" t="str">
        <f t="shared" ca="1" si="4"/>
        <v/>
      </c>
      <c r="P13" s="46"/>
    </row>
    <row r="14" spans="1:16" ht="15" customHeight="1" thickBot="1" x14ac:dyDescent="0.3">
      <c r="A14" s="54" t="s">
        <v>296</v>
      </c>
      <c r="B14" s="55" t="s">
        <v>17</v>
      </c>
      <c r="C14" s="56" t="str">
        <f ca="1">IFERROR('transfer 3'!X12,"")</f>
        <v/>
      </c>
      <c r="D14" s="52">
        <f>'Default Conversions'!D10</f>
        <v>0.127</v>
      </c>
      <c r="E14" s="52" t="str">
        <f t="shared" ca="1" si="0"/>
        <v/>
      </c>
      <c r="F14" s="52" t="str">
        <f ca="1">IFERROR(IF(ISNA('Transfer 1'!F7),'Default Conversions'!F10,'Transfer 1'!F7),"")</f>
        <v/>
      </c>
      <c r="G14" s="52" t="str">
        <f t="shared" ca="1" si="0"/>
        <v/>
      </c>
      <c r="H14" s="52" t="str">
        <f ca="1">IFERROR(IF(ISNA('Transfer 1'!H7),'Default Conversions'!H10,'Transfer 1'!H7),"")</f>
        <v/>
      </c>
      <c r="I14" s="52" t="str">
        <f t="shared" ca="1" si="0"/>
        <v/>
      </c>
      <c r="J14" s="52" t="str">
        <f ca="1">IFERROR(IF(ISNA('Transfer 1'!J7),'Default Conversions'!J10,'Transfer 1'!J7),"")</f>
        <v/>
      </c>
      <c r="K14" s="52" t="str">
        <f t="shared" ca="1" si="2"/>
        <v/>
      </c>
      <c r="L14" s="52" t="str">
        <f ca="1">IFERROR(IF(ISNA('Transfer 1'!L7),'Default Conversions'!L10,'Transfer 1'!L7),"")</f>
        <v/>
      </c>
      <c r="M14" s="52" t="str">
        <f t="shared" ca="1" si="3"/>
        <v/>
      </c>
      <c r="N14" s="52" t="str">
        <f ca="1">IFERROR(IF(ISNA('Transfer 1'!N7),'Default Conversions'!N10,'Transfer 1'!N7),"")</f>
        <v/>
      </c>
      <c r="O14" s="52" t="str">
        <f t="shared" ca="1" si="4"/>
        <v/>
      </c>
      <c r="P14" s="46"/>
    </row>
    <row r="15" spans="1:16" ht="15" customHeight="1" thickBot="1" x14ac:dyDescent="0.3">
      <c r="A15" s="54" t="str">
        <f ca="1">IFERROR('transfer 3'!Q13,"Other on-site renewable energy use #1")</f>
        <v>Other on-site renewable energy use #1</v>
      </c>
      <c r="B15" s="55" t="str">
        <f ca="1">IFERROR('transfer 3'!R12,"TBD")</f>
        <v>TBD</v>
      </c>
      <c r="C15" s="56" t="str">
        <f ca="1">IFERROR('transfer 3'!X13,"")</f>
        <v/>
      </c>
      <c r="D15" s="52" t="str">
        <f ca="1">IFERROR('Transfer 1'!D56,"")</f>
        <v/>
      </c>
      <c r="E15" s="52" t="str">
        <f t="shared" ca="1" si="0"/>
        <v/>
      </c>
      <c r="F15" s="52" t="str">
        <f ca="1">IFERROR('Transfer 1'!F56,"")</f>
        <v/>
      </c>
      <c r="G15" s="52" t="str">
        <f t="shared" ca="1" si="0"/>
        <v/>
      </c>
      <c r="H15" s="52" t="str">
        <f ca="1">IFERROR('Transfer 1'!H56,"")</f>
        <v/>
      </c>
      <c r="I15" s="52" t="str">
        <f t="shared" ca="1" si="0"/>
        <v/>
      </c>
      <c r="J15" s="52" t="str">
        <f ca="1">IFERROR('Transfer 1'!J56,"")</f>
        <v/>
      </c>
      <c r="K15" s="52" t="str">
        <f t="shared" ca="1" si="2"/>
        <v/>
      </c>
      <c r="L15" s="52" t="str">
        <f ca="1">IFERROR('Transfer 1'!L56,"")</f>
        <v/>
      </c>
      <c r="M15" s="52" t="str">
        <f t="shared" ca="1" si="3"/>
        <v/>
      </c>
      <c r="N15" s="52" t="str">
        <f ca="1">IFERROR('Transfer 1'!N56,"")</f>
        <v/>
      </c>
      <c r="O15" s="52" t="str">
        <f t="shared" ca="1" si="4"/>
        <v/>
      </c>
      <c r="P15" s="46"/>
    </row>
    <row r="16" spans="1:16" ht="15" customHeight="1" thickBot="1" x14ac:dyDescent="0.3">
      <c r="A16" s="54" t="str">
        <f ca="1">IFERROR('transfer 3'!Q14,"Other on-site renewable energy use #2")</f>
        <v>Other on-site renewable energy use #2</v>
      </c>
      <c r="B16" s="55" t="str">
        <f ca="1">IFERROR('transfer 3'!R13,"TBD")</f>
        <v>TBD</v>
      </c>
      <c r="C16" s="56" t="str">
        <f ca="1">IFERROR('transfer 3'!X14,"")</f>
        <v/>
      </c>
      <c r="D16" s="52" t="str">
        <f ca="1">IFERROR('Transfer 1'!D57,"")</f>
        <v/>
      </c>
      <c r="E16" s="52" t="str">
        <f t="shared" ca="1" si="0"/>
        <v/>
      </c>
      <c r="F16" s="52" t="str">
        <f ca="1">IFERROR('Transfer 1'!F57,"")</f>
        <v/>
      </c>
      <c r="G16" s="52" t="str">
        <f t="shared" ca="1" si="0"/>
        <v/>
      </c>
      <c r="H16" s="52" t="str">
        <f ca="1">IFERROR('Transfer 1'!H57,"")</f>
        <v/>
      </c>
      <c r="I16" s="52" t="str">
        <f t="shared" ca="1" si="0"/>
        <v/>
      </c>
      <c r="J16" s="52" t="str">
        <f ca="1">IFERROR('Transfer 1'!J57,"")</f>
        <v/>
      </c>
      <c r="K16" s="52" t="str">
        <f t="shared" ca="1" si="2"/>
        <v/>
      </c>
      <c r="L16" s="52" t="str">
        <f ca="1">IFERROR('Transfer 1'!L57,"")</f>
        <v/>
      </c>
      <c r="M16" s="52" t="str">
        <f t="shared" ca="1" si="3"/>
        <v/>
      </c>
      <c r="N16" s="52" t="str">
        <f ca="1">IFERROR('Transfer 1'!N57,"")</f>
        <v/>
      </c>
      <c r="O16" s="52" t="str">
        <f t="shared" ca="1" si="4"/>
        <v/>
      </c>
      <c r="P16" s="46"/>
    </row>
    <row r="17" spans="1:16" ht="15" customHeight="1" thickBot="1" x14ac:dyDescent="0.3">
      <c r="A17" s="124" t="s">
        <v>147</v>
      </c>
      <c r="B17" s="120"/>
      <c r="C17" s="121"/>
      <c r="D17" s="121"/>
      <c r="E17" s="122">
        <f ca="1">SUM(E11:E16)</f>
        <v>0</v>
      </c>
      <c r="F17" s="123"/>
      <c r="G17" s="122">
        <f ca="1">SUM(G12:G16)</f>
        <v>0</v>
      </c>
      <c r="H17" s="123"/>
      <c r="I17" s="122">
        <f ca="1">SUM(I12:I16)</f>
        <v>0</v>
      </c>
      <c r="J17" s="123"/>
      <c r="K17" s="122">
        <f ca="1">SUM(K12:K16)</f>
        <v>0</v>
      </c>
      <c r="L17" s="123"/>
      <c r="M17" s="122">
        <f ca="1">SUM(M12:M16)</f>
        <v>0</v>
      </c>
      <c r="N17" s="123"/>
      <c r="O17" s="122">
        <f ca="1">SUM(O12:O16)</f>
        <v>0</v>
      </c>
      <c r="P17" s="46"/>
    </row>
    <row r="18" spans="1:16" ht="30" customHeight="1" thickBot="1" x14ac:dyDescent="0.3">
      <c r="A18" s="343" t="s">
        <v>141</v>
      </c>
      <c r="B18" s="344"/>
      <c r="C18" s="344"/>
      <c r="D18" s="344"/>
      <c r="E18" s="344"/>
      <c r="F18" s="344"/>
      <c r="G18" s="344"/>
      <c r="H18" s="344"/>
      <c r="I18" s="344"/>
      <c r="J18" s="344"/>
      <c r="K18" s="344"/>
      <c r="L18" s="344"/>
      <c r="M18" s="344"/>
      <c r="N18" s="344"/>
      <c r="O18" s="345"/>
      <c r="P18" s="46"/>
    </row>
    <row r="19" spans="1:16" ht="15" customHeight="1" thickBot="1" x14ac:dyDescent="0.3">
      <c r="A19" s="53" t="s">
        <v>148</v>
      </c>
      <c r="B19" s="55"/>
      <c r="C19" s="52"/>
      <c r="D19" s="52"/>
      <c r="E19" s="52"/>
      <c r="F19" s="52"/>
      <c r="G19" s="52"/>
      <c r="H19" s="52"/>
      <c r="I19" s="52"/>
      <c r="J19" s="52"/>
      <c r="K19" s="52"/>
      <c r="L19" s="52"/>
      <c r="M19" s="52"/>
      <c r="N19" s="52"/>
      <c r="O19" s="52"/>
      <c r="P19" s="46"/>
    </row>
    <row r="20" spans="1:16" ht="15" customHeight="1" thickBot="1" x14ac:dyDescent="0.3">
      <c r="A20" s="54" t="s">
        <v>324</v>
      </c>
      <c r="B20" s="55" t="s">
        <v>16</v>
      </c>
      <c r="C20" s="56" t="str">
        <f ca="1">IFERROR('transfer 3'!X17,"")</f>
        <v/>
      </c>
      <c r="D20" s="52">
        <v>3.4129999999999998</v>
      </c>
      <c r="E20" s="52" t="str">
        <f ca="1">IFERROR(D20*$C20,"")</f>
        <v/>
      </c>
      <c r="F20" s="59"/>
      <c r="G20" s="59"/>
      <c r="H20" s="59"/>
      <c r="I20" s="59"/>
      <c r="J20" s="59"/>
      <c r="K20" s="59"/>
      <c r="L20" s="59"/>
      <c r="M20" s="59"/>
      <c r="N20" s="59"/>
      <c r="O20" s="59"/>
      <c r="P20" s="46"/>
    </row>
    <row r="21" spans="1:16" ht="15" customHeight="1" thickBot="1" x14ac:dyDescent="0.3">
      <c r="A21" s="54" t="s">
        <v>297</v>
      </c>
      <c r="B21" s="55" t="s">
        <v>308</v>
      </c>
      <c r="C21" s="56" t="str">
        <f ca="1">IFERROR('transfer 3'!X18,"")</f>
        <v/>
      </c>
      <c r="D21" s="52">
        <f>'Default Conversions'!D11</f>
        <v>0.13900000000000001</v>
      </c>
      <c r="E21" s="52" t="str">
        <f t="shared" ref="E21:G34" ca="1" si="5">IFERROR(D21*$C21,"")</f>
        <v/>
      </c>
      <c r="F21" s="52" t="str">
        <f ca="1">IFERROR(IF(ISNA('Transfer 1'!F8),'Default Conversions'!F11,'Transfer 1'!F8),"")</f>
        <v/>
      </c>
      <c r="G21" s="52" t="str">
        <f t="shared" ref="G21:G29" ca="1" si="6">IFERROR(F21*$C21,"")</f>
        <v/>
      </c>
      <c r="H21" s="52" t="str">
        <f ca="1">IFERROR(IF(ISNA('Transfer 1'!H8),'Default Conversions'!H11,'Transfer 1'!H8),"")</f>
        <v/>
      </c>
      <c r="I21" s="52" t="str">
        <f t="shared" ref="I21:I34" ca="1" si="7">IFERROR(H21*$C21,"")</f>
        <v/>
      </c>
      <c r="J21" s="52" t="str">
        <f ca="1">IFERROR(IF(ISNA('Transfer 1'!J8),'Default Conversions'!J11,'Transfer 1'!J8),"")</f>
        <v/>
      </c>
      <c r="K21" s="52" t="str">
        <f t="shared" ref="K21:K34" ca="1" si="8">IFERROR(J21*$C21,"")</f>
        <v/>
      </c>
      <c r="L21" s="52" t="str">
        <f ca="1">IFERROR(IF(ISNA('Transfer 1'!L8),'Default Conversions'!L11,'Transfer 1'!L8),"")</f>
        <v/>
      </c>
      <c r="M21" s="52" t="str">
        <f t="shared" ref="M21:M34" ca="1" si="9">IFERROR(L21*$C21,"")</f>
        <v/>
      </c>
      <c r="N21" s="52" t="str">
        <f ca="1">IFERROR(IF(ISNA('Transfer 1'!N8),'Default Conversions'!N11,'Transfer 1'!N8),"")</f>
        <v/>
      </c>
      <c r="O21" s="52" t="str">
        <f t="shared" ref="O21:O34" ca="1" si="10">IFERROR(N21*$C21,"")</f>
        <v/>
      </c>
      <c r="P21" s="46"/>
    </row>
    <row r="22" spans="1:16" ht="15" customHeight="1" thickBot="1" x14ac:dyDescent="0.3">
      <c r="A22" s="54" t="s">
        <v>298</v>
      </c>
      <c r="B22" s="55" t="s">
        <v>308</v>
      </c>
      <c r="C22" s="56" t="str">
        <f ca="1">IFERROR('transfer 3'!X19,"")</f>
        <v/>
      </c>
      <c r="D22" s="52">
        <f>'Default Conversions'!D12</f>
        <v>0.13900000000000001</v>
      </c>
      <c r="E22" s="52" t="str">
        <f t="shared" ca="1" si="5"/>
        <v/>
      </c>
      <c r="F22" s="52">
        <f>'Default Conversions'!F12</f>
        <v>22.21</v>
      </c>
      <c r="G22" s="52" t="str">
        <f t="shared" ca="1" si="6"/>
        <v/>
      </c>
      <c r="H22" s="52">
        <f>'Default Conversions'!H12</f>
        <v>0.1565</v>
      </c>
      <c r="I22" s="52" t="str">
        <f t="shared" ca="1" si="7"/>
        <v/>
      </c>
      <c r="J22" s="52">
        <f>'Default Conversions'!J12</f>
        <v>1.45E-4</v>
      </c>
      <c r="K22" s="52" t="str">
        <f t="shared" ca="1" si="8"/>
        <v/>
      </c>
      <c r="L22" s="52">
        <f>'Default Conversions'!L12</f>
        <v>1.4499999999999999E-2</v>
      </c>
      <c r="M22" s="52" t="str">
        <f t="shared" ca="1" si="9"/>
        <v/>
      </c>
      <c r="N22" s="52">
        <f>'Default Conversions'!N12</f>
        <v>4.0000000000000003E-5</v>
      </c>
      <c r="O22" s="52" t="str">
        <f t="shared" ca="1" si="10"/>
        <v/>
      </c>
      <c r="P22" s="46"/>
    </row>
    <row r="23" spans="1:16" ht="15" customHeight="1" thickBot="1" x14ac:dyDescent="0.3">
      <c r="A23" s="54" t="s">
        <v>299</v>
      </c>
      <c r="B23" s="55" t="s">
        <v>308</v>
      </c>
      <c r="C23" s="56" t="str">
        <f ca="1">IFERROR('transfer 3'!X20,"")</f>
        <v/>
      </c>
      <c r="D23" s="52">
        <f>'Default Conversions'!D13</f>
        <v>0.13900000000000001</v>
      </c>
      <c r="E23" s="52" t="str">
        <f t="shared" ca="1" si="5"/>
        <v/>
      </c>
      <c r="F23" s="52">
        <f>'Default Conversions'!F13</f>
        <v>22.24</v>
      </c>
      <c r="G23" s="52" t="str">
        <f t="shared" ca="1" si="6"/>
        <v/>
      </c>
      <c r="H23" s="52">
        <f>'Default Conversions'!H13</f>
        <v>0.10100000000000001</v>
      </c>
      <c r="I23" s="52" t="str">
        <f t="shared" ca="1" si="7"/>
        <v/>
      </c>
      <c r="J23" s="52">
        <f>'Default Conversions'!J13</f>
        <v>1.2999999999999999E-4</v>
      </c>
      <c r="K23" s="52" t="str">
        <f t="shared" ca="1" si="8"/>
        <v/>
      </c>
      <c r="L23" s="52">
        <f>'Default Conversions'!L13</f>
        <v>8.9999999999999993E-3</v>
      </c>
      <c r="M23" s="52" t="str">
        <f t="shared" ca="1" si="9"/>
        <v/>
      </c>
      <c r="N23" s="52">
        <f>'Default Conversions'!N13</f>
        <v>4.0000000000000003E-5</v>
      </c>
      <c r="O23" s="52" t="str">
        <f t="shared" ca="1" si="10"/>
        <v/>
      </c>
      <c r="P23" s="46"/>
    </row>
    <row r="24" spans="1:16" ht="15" customHeight="1" thickBot="1" x14ac:dyDescent="0.3">
      <c r="A24" s="54" t="s">
        <v>300</v>
      </c>
      <c r="B24" s="55" t="s">
        <v>308</v>
      </c>
      <c r="C24" s="56" t="str">
        <f ca="1">IFERROR('transfer 3'!X21,"")</f>
        <v/>
      </c>
      <c r="D24" s="52">
        <f>'Default Conversions'!D14</f>
        <v>0.13900000000000001</v>
      </c>
      <c r="E24" s="52" t="str">
        <f t="shared" ca="1" si="5"/>
        <v/>
      </c>
      <c r="F24" s="52">
        <f>'Default Conversions'!F14</f>
        <v>22.24</v>
      </c>
      <c r="G24" s="52" t="str">
        <f t="shared" ca="1" si="6"/>
        <v/>
      </c>
      <c r="H24" s="52">
        <f>'Default Conversions'!H14</f>
        <v>0.14899999999999999</v>
      </c>
      <c r="I24" s="52" t="str">
        <f t="shared" ca="1" si="7"/>
        <v/>
      </c>
      <c r="J24" s="52">
        <f>'Default Conversions'!J14</f>
        <v>1.2999999999999999E-4</v>
      </c>
      <c r="K24" s="52" t="str">
        <f t="shared" ca="1" si="8"/>
        <v/>
      </c>
      <c r="L24" s="52">
        <f>'Default Conversions'!L14</f>
        <v>6.0000000000000001E-3</v>
      </c>
      <c r="M24" s="52" t="str">
        <f t="shared" ca="1" si="9"/>
        <v/>
      </c>
      <c r="N24" s="52">
        <f>'Default Conversions'!N14</f>
        <v>4.0000000000000003E-5</v>
      </c>
      <c r="O24" s="52" t="str">
        <f t="shared" ca="1" si="10"/>
        <v/>
      </c>
      <c r="P24" s="46"/>
    </row>
    <row r="25" spans="1:16" ht="15" customHeight="1" thickBot="1" x14ac:dyDescent="0.3">
      <c r="A25" s="54" t="s">
        <v>301</v>
      </c>
      <c r="B25" s="55" t="s">
        <v>308</v>
      </c>
      <c r="C25" s="56" t="str">
        <f ca="1">IFERROR('transfer 3'!X22,"")</f>
        <v/>
      </c>
      <c r="D25" s="52">
        <f>'Default Conversions'!D20</f>
        <v>0.124</v>
      </c>
      <c r="E25" s="52" t="str">
        <f t="shared" ca="1" si="5"/>
        <v/>
      </c>
      <c r="F25" s="52" t="str">
        <f ca="1">IFERROR(IF(ISNA('Transfer 1'!F9),'Default Conversions'!F20,'Transfer 1'!F9),"")</f>
        <v/>
      </c>
      <c r="G25" s="52" t="str">
        <f t="shared" ca="1" si="6"/>
        <v/>
      </c>
      <c r="H25" s="52" t="str">
        <f ca="1">IFERROR(IF(ISNA('Transfer 1'!H9),'Default Conversions'!H20,'Transfer 1'!H9),"")</f>
        <v/>
      </c>
      <c r="I25" s="52" t="str">
        <f t="shared" ca="1" si="7"/>
        <v/>
      </c>
      <c r="J25" s="52" t="str">
        <f ca="1">IFERROR(IF(ISNA('Transfer 1'!J9),'Default Conversions'!J20,'Transfer 1'!J9),"")</f>
        <v/>
      </c>
      <c r="K25" s="52" t="str">
        <f t="shared" ca="1" si="8"/>
        <v/>
      </c>
      <c r="L25" s="52" t="str">
        <f ca="1">IFERROR(IF(ISNA('Transfer 1'!L9),'Default Conversions'!L20,'Transfer 1'!L9),"")</f>
        <v/>
      </c>
      <c r="M25" s="52" t="str">
        <f t="shared" ca="1" si="9"/>
        <v/>
      </c>
      <c r="N25" s="52" t="str">
        <f ca="1">IFERROR(IF(ISNA('Transfer 1'!N9),'Default Conversions'!N20,'Transfer 1'!N9),"")</f>
        <v/>
      </c>
      <c r="O25" s="52" t="str">
        <f t="shared" ca="1" si="10"/>
        <v/>
      </c>
      <c r="P25" s="46"/>
    </row>
    <row r="26" spans="1:16" ht="15" customHeight="1" thickBot="1" x14ac:dyDescent="0.3">
      <c r="A26" s="54" t="s">
        <v>302</v>
      </c>
      <c r="B26" s="55" t="s">
        <v>308</v>
      </c>
      <c r="C26" s="56" t="str">
        <f ca="1">IFERROR('transfer 3'!X23,"")</f>
        <v/>
      </c>
      <c r="D26" s="52">
        <f>'Default Conversions'!D21</f>
        <v>0.124</v>
      </c>
      <c r="E26" s="52" t="str">
        <f t="shared" ca="1" si="5"/>
        <v/>
      </c>
      <c r="F26" s="52">
        <f>'Default Conversions'!F21</f>
        <v>17.48</v>
      </c>
      <c r="G26" s="52" t="str">
        <f t="shared" ca="1" si="6"/>
        <v/>
      </c>
      <c r="H26" s="52">
        <f>'Default Conversions'!H21</f>
        <v>3.6999999999999998E-2</v>
      </c>
      <c r="I26" s="52" t="str">
        <f t="shared" ca="1" si="7"/>
        <v/>
      </c>
      <c r="J26" s="52">
        <f>'Default Conversions'!J21</f>
        <v>2.5000000000000001E-4</v>
      </c>
      <c r="K26" s="52" t="str">
        <f t="shared" ca="1" si="8"/>
        <v/>
      </c>
      <c r="L26" s="52">
        <f>'Default Conversions'!L21</f>
        <v>0.16500000000000001</v>
      </c>
      <c r="M26" s="52" t="str">
        <f t="shared" ca="1" si="9"/>
        <v/>
      </c>
      <c r="N26" s="52">
        <f>'Default Conversions'!N21</f>
        <v>8.0000000000000007E-5</v>
      </c>
      <c r="O26" s="52" t="str">
        <f t="shared" ca="1" si="10"/>
        <v/>
      </c>
      <c r="P26" s="46"/>
    </row>
    <row r="27" spans="1:16" ht="15" customHeight="1" thickBot="1" x14ac:dyDescent="0.3">
      <c r="A27" s="54" t="s">
        <v>303</v>
      </c>
      <c r="B27" s="55" t="s">
        <v>308</v>
      </c>
      <c r="C27" s="56" t="str">
        <f ca="1">IFERROR('transfer 3'!X24,"")</f>
        <v/>
      </c>
      <c r="D27" s="52">
        <f>'Default Conversions'!D22</f>
        <v>0.124</v>
      </c>
      <c r="E27" s="52" t="str">
        <f t="shared" ca="1" si="5"/>
        <v/>
      </c>
      <c r="F27" s="52">
        <f>'Default Conversions'!F22</f>
        <v>19.93</v>
      </c>
      <c r="G27" s="52" t="str">
        <f t="shared" ca="1" si="6"/>
        <v/>
      </c>
      <c r="H27" s="52">
        <f>'Default Conversions'!H22</f>
        <v>3.2000000000000001E-2</v>
      </c>
      <c r="I27" s="52" t="str">
        <f t="shared" ca="1" si="7"/>
        <v/>
      </c>
      <c r="J27" s="52">
        <f>'Default Conversions'!J22</f>
        <v>2.9E-4</v>
      </c>
      <c r="K27" s="52" t="str">
        <f t="shared" ca="1" si="8"/>
        <v/>
      </c>
      <c r="L27" s="52">
        <f>'Default Conversions'!L22</f>
        <v>2E-3</v>
      </c>
      <c r="M27" s="52" t="str">
        <f t="shared" ca="1" si="9"/>
        <v/>
      </c>
      <c r="N27" s="52">
        <f>'Default Conversions'!N22</f>
        <v>9.0000000000000006E-5</v>
      </c>
      <c r="O27" s="52" t="str">
        <f t="shared" ca="1" si="10"/>
        <v/>
      </c>
      <c r="P27" s="46"/>
    </row>
    <row r="28" spans="1:16" ht="15" customHeight="1" thickBot="1" x14ac:dyDescent="0.3">
      <c r="A28" s="54" t="s">
        <v>149</v>
      </c>
      <c r="B28" s="55" t="s">
        <v>24</v>
      </c>
      <c r="C28" s="56" t="str">
        <f ca="1">IFERROR('transfer 3'!X25,"")</f>
        <v/>
      </c>
      <c r="D28" s="52">
        <f>'Default Conversions'!D26</f>
        <v>0.10299999999999999</v>
      </c>
      <c r="E28" s="52" t="str">
        <f t="shared" ca="1" si="5"/>
        <v/>
      </c>
      <c r="F28" s="52" t="str">
        <f ca="1">IFERROR(IF(ISNA('Transfer 1'!F12),'Default Conversions'!F26,'Transfer 1'!F12),"")</f>
        <v/>
      </c>
      <c r="G28" s="52" t="str">
        <f t="shared" ca="1" si="6"/>
        <v/>
      </c>
      <c r="H28" s="52" t="str">
        <f ca="1">IFERROR(IF(ISNA('Transfer 1'!H12),'Default Conversions'!H26,'Transfer 1'!H12),"")</f>
        <v/>
      </c>
      <c r="I28" s="52" t="str">
        <f t="shared" ca="1" si="7"/>
        <v/>
      </c>
      <c r="J28" s="52" t="str">
        <f ca="1">IFERROR(IF(ISNA('Transfer 1'!J12),'Default Conversions'!J26,'Transfer 1'!J12),"")</f>
        <v/>
      </c>
      <c r="K28" s="52" t="str">
        <f t="shared" ca="1" si="8"/>
        <v/>
      </c>
      <c r="L28" s="52" t="str">
        <f ca="1">IFERROR(IF(ISNA('Transfer 1'!L12),'Default Conversions'!L26,'Transfer 1'!L12),"")</f>
        <v/>
      </c>
      <c r="M28" s="52" t="str">
        <f t="shared" ca="1" si="9"/>
        <v/>
      </c>
      <c r="N28" s="52" t="str">
        <f ca="1">IFERROR(IF(ISNA('Transfer 1'!N12),'Default Conversions'!N26,'Transfer 1'!N12),"")</f>
        <v/>
      </c>
      <c r="O28" s="52" t="str">
        <f t="shared" ca="1" si="10"/>
        <v/>
      </c>
      <c r="P28" s="46"/>
    </row>
    <row r="29" spans="1:16" ht="15" customHeight="1" thickBot="1" x14ac:dyDescent="0.3">
      <c r="A29" s="54" t="s">
        <v>304</v>
      </c>
      <c r="B29" s="55" t="s">
        <v>24</v>
      </c>
      <c r="C29" s="56" t="str">
        <f ca="1">IFERROR('transfer 3'!X26,"")</f>
        <v/>
      </c>
      <c r="D29" s="52" t="str">
        <f>'Default Conversions'!D27</f>
        <v>NP</v>
      </c>
      <c r="E29" s="52" t="str">
        <f t="shared" ca="1" si="5"/>
        <v/>
      </c>
      <c r="F29" s="52" t="str">
        <f ca="1">IFERROR(IF(ISNA('Transfer 1'!F10),'Default Conversions'!F27,'Transfer 1'!F10),"")</f>
        <v/>
      </c>
      <c r="G29" s="52" t="str">
        <f t="shared" ca="1" si="6"/>
        <v/>
      </c>
      <c r="H29" s="52" t="str">
        <f ca="1">IFERROR(IF(ISNA('Transfer 1'!H10),'Default Conversions'!H27,'Transfer 1'!H10),"")</f>
        <v/>
      </c>
      <c r="I29" s="52" t="str">
        <f t="shared" ca="1" si="7"/>
        <v/>
      </c>
      <c r="J29" s="52" t="str">
        <f ca="1">IFERROR(IF(ISNA('Transfer 1'!J10),'Default Conversions'!J27,'Transfer 1'!J10),"")</f>
        <v/>
      </c>
      <c r="K29" s="52" t="str">
        <f t="shared" ca="1" si="8"/>
        <v/>
      </c>
      <c r="L29" s="52" t="str">
        <f ca="1">IFERROR(IF(ISNA('Transfer 1'!L10),'Default Conversions'!L27,'Transfer 1'!L10),"")</f>
        <v/>
      </c>
      <c r="M29" s="52" t="str">
        <f t="shared" ca="1" si="9"/>
        <v/>
      </c>
      <c r="N29" s="52" t="str">
        <f ca="1">IFERROR(IF(ISNA('Transfer 1'!N10),'Default Conversions'!N27,'Transfer 1'!N10),"")</f>
        <v/>
      </c>
      <c r="O29" s="52" t="str">
        <f t="shared" ca="1" si="10"/>
        <v/>
      </c>
      <c r="P29" s="46"/>
    </row>
    <row r="30" spans="1:16" ht="15" customHeight="1" thickBot="1" x14ac:dyDescent="0.3">
      <c r="A30" s="54" t="s">
        <v>305</v>
      </c>
      <c r="B30" s="55" t="s">
        <v>24</v>
      </c>
      <c r="C30" s="56" t="str">
        <f ca="1">IFERROR('transfer 3'!X27,"")</f>
        <v/>
      </c>
      <c r="D30" s="52" t="str">
        <f>'Default Conversions'!D27</f>
        <v>NP</v>
      </c>
      <c r="E30" s="52" t="str">
        <f t="shared" ca="1" si="5"/>
        <v/>
      </c>
      <c r="F30" s="52">
        <f>'Default Conversions'!F27</f>
        <v>1957.835</v>
      </c>
      <c r="G30" s="52" t="str">
        <f t="shared" ca="1" si="5"/>
        <v/>
      </c>
      <c r="H30" s="52">
        <f>'Default Conversions'!H27</f>
        <v>16.032499999999999</v>
      </c>
      <c r="I30" s="52" t="str">
        <f t="shared" ca="1" si="7"/>
        <v/>
      </c>
      <c r="J30" s="52">
        <f>'Default Conversions'!J27</f>
        <v>2.3045E-2</v>
      </c>
      <c r="K30" s="52" t="str">
        <f t="shared" ca="1" si="8"/>
        <v/>
      </c>
      <c r="L30" s="52">
        <f>'Default Conversions'!L27</f>
        <v>0.27750000000000002</v>
      </c>
      <c r="M30" s="52" t="str">
        <f t="shared" ca="1" si="9"/>
        <v/>
      </c>
      <c r="N30" s="52">
        <f>'Default Conversions'!N27</f>
        <v>0</v>
      </c>
      <c r="O30" s="52" t="str">
        <f t="shared" ca="1" si="10"/>
        <v/>
      </c>
      <c r="P30" s="46"/>
    </row>
    <row r="31" spans="1:16" ht="15" customHeight="1" thickBot="1" x14ac:dyDescent="0.3">
      <c r="A31" s="54" t="s">
        <v>306</v>
      </c>
      <c r="B31" s="55" t="s">
        <v>17</v>
      </c>
      <c r="C31" s="56" t="str">
        <f ca="1">IFERROR('transfer 3'!X28,"")</f>
        <v/>
      </c>
      <c r="D31" s="52" t="str">
        <f>'Default Conversions'!D25</f>
        <v>NP</v>
      </c>
      <c r="E31" s="52" t="str">
        <f t="shared" ca="1" si="5"/>
        <v/>
      </c>
      <c r="F31" s="52" t="str">
        <f ca="1">IFERROR(IF(ISNA('Transfer 1'!F11),'Default Conversions'!F25,'Transfer 1'!F11),"")</f>
        <v/>
      </c>
      <c r="G31" s="52" t="str">
        <f t="shared" ca="1" si="5"/>
        <v/>
      </c>
      <c r="H31" s="52" t="str">
        <f ca="1">IFERROR(IF(ISNA('Transfer 1'!H11),'Default Conversions'!H25,'Transfer 1'!H11),"")</f>
        <v/>
      </c>
      <c r="I31" s="52" t="str">
        <f t="shared" ca="1" si="7"/>
        <v/>
      </c>
      <c r="J31" s="52" t="str">
        <f ca="1">IFERROR(IF(ISNA('Transfer 1'!J11),'Default Conversions'!J25,'Transfer 1'!J11),"")</f>
        <v/>
      </c>
      <c r="K31" s="52" t="str">
        <f t="shared" ca="1" si="8"/>
        <v/>
      </c>
      <c r="L31" s="52" t="str">
        <f ca="1">IFERROR(IF(ISNA('Transfer 1'!L11),'Default Conversions'!L25,'Transfer 1'!L11),"")</f>
        <v/>
      </c>
      <c r="M31" s="52" t="str">
        <f t="shared" ca="1" si="9"/>
        <v/>
      </c>
      <c r="N31" s="52" t="str">
        <f ca="1">IFERROR(IF(ISNA('Transfer 1'!N11),'Default Conversions'!N25,'Transfer 1'!N11),"")</f>
        <v/>
      </c>
      <c r="O31" s="52" t="str">
        <f t="shared" ca="1" si="10"/>
        <v/>
      </c>
      <c r="P31" s="46"/>
    </row>
    <row r="32" spans="1:16" ht="15" customHeight="1" thickBot="1" x14ac:dyDescent="0.3">
      <c r="A32" s="54" t="s">
        <v>307</v>
      </c>
      <c r="B32" s="55" t="s">
        <v>17</v>
      </c>
      <c r="C32" s="56" t="str">
        <f ca="1">IFERROR('transfer 3'!X29,"")</f>
        <v/>
      </c>
      <c r="D32" s="52" t="str">
        <f>'Default Conversions'!D25</f>
        <v>NP</v>
      </c>
      <c r="E32" s="52" t="str">
        <f t="shared" ca="1" si="5"/>
        <v/>
      </c>
      <c r="F32" s="52">
        <f>'Default Conversions'!F25</f>
        <v>12.69</v>
      </c>
      <c r="G32" s="52" t="str">
        <f t="shared" ca="1" si="5"/>
        <v/>
      </c>
      <c r="H32" s="52">
        <f>'Default Conversions'!H25</f>
        <v>2.1000000000000001E-2</v>
      </c>
      <c r="I32" s="52" t="str">
        <f t="shared" ca="1" si="7"/>
        <v/>
      </c>
      <c r="J32" s="52">
        <f>'Default Conversions'!J25</f>
        <v>1.2999999999999999E-4</v>
      </c>
      <c r="K32" s="52" t="str">
        <f t="shared" ca="1" si="8"/>
        <v/>
      </c>
      <c r="L32" s="52">
        <f>'Default Conversions'!L25</f>
        <v>1E-3</v>
      </c>
      <c r="M32" s="52" t="str">
        <f t="shared" ca="1" si="9"/>
        <v/>
      </c>
      <c r="N32" s="52">
        <f>'Default Conversions'!N25</f>
        <v>0</v>
      </c>
      <c r="O32" s="52" t="str">
        <f t="shared" ca="1" si="10"/>
        <v/>
      </c>
      <c r="P32" s="46"/>
    </row>
    <row r="33" spans="1:16" ht="15" customHeight="1" thickBot="1" x14ac:dyDescent="0.3">
      <c r="A33" s="54" t="str">
        <f ca="1">IFERROR('transfer 3'!Q30,"Other on-site conventional energy use #1")</f>
        <v>Other on-site conventional energy use #1</v>
      </c>
      <c r="B33" s="55" t="str">
        <f ca="1">IFERROR('transfer 3'!R30,"TBD")</f>
        <v>TBD</v>
      </c>
      <c r="C33" s="56" t="str">
        <f ca="1">IFERROR('transfer 3'!X30,"")</f>
        <v/>
      </c>
      <c r="D33" s="52" t="str">
        <f ca="1">IFERROR('Transfer 1'!D62,"")</f>
        <v/>
      </c>
      <c r="E33" s="52" t="str">
        <f t="shared" ca="1" si="5"/>
        <v/>
      </c>
      <c r="F33" s="52" t="str">
        <f ca="1">IFERROR('Transfer 1'!F62,"")</f>
        <v/>
      </c>
      <c r="G33" s="52" t="str">
        <f t="shared" ca="1" si="5"/>
        <v/>
      </c>
      <c r="H33" s="52" t="str">
        <f ca="1">IFERROR('Transfer 1'!H62,"")</f>
        <v/>
      </c>
      <c r="I33" s="52" t="str">
        <f t="shared" ca="1" si="7"/>
        <v/>
      </c>
      <c r="J33" s="52" t="str">
        <f ca="1">IFERROR('Transfer 1'!J62,"")</f>
        <v/>
      </c>
      <c r="K33" s="52" t="str">
        <f t="shared" ca="1" si="8"/>
        <v/>
      </c>
      <c r="L33" s="52" t="str">
        <f ca="1">IFERROR('Transfer 1'!L62,"")</f>
        <v/>
      </c>
      <c r="M33" s="52" t="str">
        <f t="shared" ca="1" si="9"/>
        <v/>
      </c>
      <c r="N33" s="52" t="str">
        <f ca="1">IFERROR('Transfer 1'!N62,"")</f>
        <v/>
      </c>
      <c r="O33" s="52" t="str">
        <f t="shared" ca="1" si="10"/>
        <v/>
      </c>
      <c r="P33" s="46"/>
    </row>
    <row r="34" spans="1:16" ht="15" customHeight="1" thickBot="1" x14ac:dyDescent="0.3">
      <c r="A34" s="54" t="str">
        <f ca="1">IFERROR('transfer 3'!Q31,"Other on-site conventional energy use #2")</f>
        <v>Other on-site conventional energy use #2</v>
      </c>
      <c r="B34" s="55" t="str">
        <f ca="1">IFERROR('transfer 3'!R31,"TBD")</f>
        <v>TBD</v>
      </c>
      <c r="C34" s="56" t="str">
        <f ca="1">IFERROR('transfer 3'!X31,"")</f>
        <v/>
      </c>
      <c r="D34" s="52" t="str">
        <f ca="1">IFERROR('Transfer 1'!D63,"")</f>
        <v/>
      </c>
      <c r="E34" s="52" t="str">
        <f t="shared" ca="1" si="5"/>
        <v/>
      </c>
      <c r="F34" s="52" t="str">
        <f ca="1">IFERROR('Transfer 1'!F63,"")</f>
        <v/>
      </c>
      <c r="G34" s="52" t="str">
        <f t="shared" ca="1" si="5"/>
        <v/>
      </c>
      <c r="H34" s="52" t="str">
        <f ca="1">IFERROR('Transfer 1'!H63,"")</f>
        <v/>
      </c>
      <c r="I34" s="52" t="str">
        <f t="shared" ca="1" si="7"/>
        <v/>
      </c>
      <c r="J34" s="52" t="str">
        <f ca="1">IFERROR('Transfer 1'!J63,"")</f>
        <v/>
      </c>
      <c r="K34" s="52" t="str">
        <f t="shared" ca="1" si="8"/>
        <v/>
      </c>
      <c r="L34" s="52" t="str">
        <f ca="1">IFERROR('Transfer 1'!L63,"")</f>
        <v/>
      </c>
      <c r="M34" s="52" t="str">
        <f t="shared" ca="1" si="9"/>
        <v/>
      </c>
      <c r="N34" s="52" t="str">
        <f ca="1">IFERROR('Transfer 1'!N63,"")</f>
        <v/>
      </c>
      <c r="O34" s="52" t="str">
        <f t="shared" ca="1" si="10"/>
        <v/>
      </c>
      <c r="P34" s="46"/>
    </row>
    <row r="35" spans="1:16" ht="15" customHeight="1" thickBot="1" x14ac:dyDescent="0.3">
      <c r="A35" s="125" t="s">
        <v>150</v>
      </c>
      <c r="B35" s="90"/>
      <c r="C35" s="52"/>
      <c r="D35" s="52"/>
      <c r="E35" s="91">
        <f ca="1">SUM(E20:E34)</f>
        <v>0</v>
      </c>
      <c r="F35" s="58"/>
      <c r="G35" s="91">
        <f ca="1">SUM(G21:G34)</f>
        <v>0</v>
      </c>
      <c r="H35" s="52"/>
      <c r="I35" s="91">
        <f ca="1">SUM(I21:I34)</f>
        <v>0</v>
      </c>
      <c r="J35" s="52"/>
      <c r="K35" s="91">
        <f ca="1">SUM(K21:K34)</f>
        <v>0</v>
      </c>
      <c r="L35" s="52"/>
      <c r="M35" s="91">
        <f ca="1">SUM(M21:M34)</f>
        <v>0</v>
      </c>
      <c r="N35" s="52"/>
      <c r="O35" s="91">
        <f ca="1">SUM(O21:O34)</f>
        <v>0</v>
      </c>
      <c r="P35" s="46"/>
    </row>
    <row r="36" spans="1:16" ht="30" customHeight="1" thickBot="1" x14ac:dyDescent="0.3">
      <c r="A36" s="343" t="s">
        <v>141</v>
      </c>
      <c r="B36" s="344"/>
      <c r="C36" s="344"/>
      <c r="D36" s="344"/>
      <c r="E36" s="344"/>
      <c r="F36" s="344"/>
      <c r="G36" s="344"/>
      <c r="H36" s="344"/>
      <c r="I36" s="344"/>
      <c r="J36" s="344"/>
      <c r="K36" s="344"/>
      <c r="L36" s="344"/>
      <c r="M36" s="344"/>
      <c r="N36" s="344"/>
      <c r="O36" s="345"/>
      <c r="P36" s="46"/>
    </row>
    <row r="37" spans="1:16" ht="15" customHeight="1" thickBot="1" x14ac:dyDescent="0.3">
      <c r="A37" s="172" t="s">
        <v>176</v>
      </c>
      <c r="B37" s="171"/>
      <c r="C37" s="128"/>
      <c r="D37" s="128"/>
      <c r="E37" s="128"/>
      <c r="F37" s="128"/>
      <c r="G37" s="128"/>
      <c r="H37" s="128"/>
      <c r="I37" s="128"/>
      <c r="J37" s="128"/>
      <c r="K37" s="128"/>
      <c r="L37" s="128"/>
      <c r="M37" s="128"/>
      <c r="N37" s="128"/>
      <c r="O37" s="128"/>
      <c r="P37" s="46"/>
    </row>
    <row r="38" spans="1:16" ht="15" customHeight="1" thickBot="1" x14ac:dyDescent="0.3">
      <c r="A38" s="54" t="s">
        <v>151</v>
      </c>
      <c r="B38" s="55" t="s">
        <v>28</v>
      </c>
      <c r="C38" s="56" t="str">
        <f ca="1">IFERROR('transfer 3'!X34,"")</f>
        <v/>
      </c>
      <c r="D38" s="57"/>
      <c r="E38" s="57"/>
      <c r="F38" s="57"/>
      <c r="G38" s="57"/>
      <c r="H38" s="57"/>
      <c r="I38" s="57"/>
      <c r="J38" s="57"/>
      <c r="K38" s="57"/>
      <c r="L38" s="57"/>
      <c r="M38" s="57"/>
      <c r="N38" s="52">
        <v>1</v>
      </c>
      <c r="O38" s="52" t="str">
        <f t="shared" ref="O38" ca="1" si="11">IFERROR(N38*$C38,"")</f>
        <v/>
      </c>
      <c r="P38" s="46"/>
    </row>
    <row r="39" spans="1:16" ht="15" customHeight="1" thickBot="1" x14ac:dyDescent="0.3">
      <c r="A39" s="54" t="s">
        <v>152</v>
      </c>
      <c r="B39" s="55" t="s">
        <v>119</v>
      </c>
      <c r="C39" s="56" t="str">
        <f ca="1">IFERROR('transfer 3'!X35,"")</f>
        <v/>
      </c>
      <c r="D39" s="57"/>
      <c r="E39" s="57"/>
      <c r="F39" s="52">
        <v>1</v>
      </c>
      <c r="G39" s="52" t="str">
        <f t="shared" ref="G39:O42" ca="1" si="12">IFERROR(F39*$C39,"")</f>
        <v/>
      </c>
      <c r="H39" s="57"/>
      <c r="I39" s="57"/>
      <c r="J39" s="57"/>
      <c r="K39" s="57"/>
      <c r="L39" s="57"/>
      <c r="M39" s="57"/>
      <c r="N39" s="57"/>
      <c r="O39" s="57"/>
      <c r="P39" s="46"/>
    </row>
    <row r="40" spans="1:16" ht="15" customHeight="1" thickBot="1" x14ac:dyDescent="0.3">
      <c r="A40" s="54" t="s">
        <v>153</v>
      </c>
      <c r="B40" s="55" t="s">
        <v>119</v>
      </c>
      <c r="C40" s="56" t="str">
        <f ca="1">IFERROR('transfer 3'!X36,"")</f>
        <v/>
      </c>
      <c r="D40" s="57"/>
      <c r="E40" s="57"/>
      <c r="F40" s="52">
        <v>1</v>
      </c>
      <c r="G40" s="52" t="str">
        <f t="shared" ca="1" si="12"/>
        <v/>
      </c>
      <c r="H40" s="57"/>
      <c r="I40" s="57"/>
      <c r="J40" s="57"/>
      <c r="K40" s="57"/>
      <c r="L40" s="57"/>
      <c r="M40" s="57"/>
      <c r="N40" s="57"/>
      <c r="O40" s="57"/>
      <c r="P40" s="46"/>
    </row>
    <row r="41" spans="1:16" ht="15" customHeight="1" thickBot="1" x14ac:dyDescent="0.3">
      <c r="A41" s="54" t="s">
        <v>177</v>
      </c>
      <c r="B41" s="55" t="e">
        <f ca="1">'transfer 3'!R34</f>
        <v>#REF!</v>
      </c>
      <c r="C41" s="56" t="str">
        <f ca="1">IFERROR('transfer 3'!X37,"")</f>
        <v/>
      </c>
      <c r="D41" s="57"/>
      <c r="E41" s="57"/>
      <c r="F41" s="52">
        <v>-262</v>
      </c>
      <c r="G41" s="52" t="str">
        <f t="shared" ca="1" si="12"/>
        <v/>
      </c>
      <c r="H41" s="243">
        <f>'Default Conversions'!H28</f>
        <v>0.01</v>
      </c>
      <c r="I41" s="52" t="str">
        <f t="shared" ca="1" si="12"/>
        <v/>
      </c>
      <c r="J41" s="243">
        <f>'Default Conversions'!J28</f>
        <v>6.2999999999999998E-6</v>
      </c>
      <c r="K41" s="52" t="str">
        <f t="shared" ca="1" si="12"/>
        <v/>
      </c>
      <c r="L41" s="243">
        <f>'Default Conversions'!L28</f>
        <v>7.6000000000000004E-4</v>
      </c>
      <c r="M41" s="52" t="str">
        <f t="shared" ca="1" si="12"/>
        <v/>
      </c>
      <c r="N41" s="243">
        <f>'Default Conversions'!N28</f>
        <v>8.3999999999999992E-6</v>
      </c>
      <c r="O41" s="52" t="str">
        <f t="shared" ca="1" si="12"/>
        <v/>
      </c>
      <c r="P41" s="46"/>
    </row>
    <row r="42" spans="1:16" ht="15" customHeight="1" thickBot="1" x14ac:dyDescent="0.3">
      <c r="A42" s="54" t="s">
        <v>178</v>
      </c>
      <c r="B42" s="55" t="s">
        <v>28</v>
      </c>
      <c r="C42" s="56" t="str">
        <f ca="1">IFERROR('transfer 3'!X38,"")</f>
        <v/>
      </c>
      <c r="D42" s="60"/>
      <c r="E42" s="61"/>
      <c r="F42" s="62"/>
      <c r="G42" s="61"/>
      <c r="H42" s="52">
        <v>1</v>
      </c>
      <c r="I42" s="52" t="str">
        <f t="shared" ca="1" si="12"/>
        <v/>
      </c>
      <c r="J42" s="62"/>
      <c r="K42" s="61"/>
      <c r="L42" s="62"/>
      <c r="M42" s="61"/>
      <c r="N42" s="62"/>
      <c r="O42" s="61"/>
      <c r="P42" s="46"/>
    </row>
    <row r="43" spans="1:16" ht="15" customHeight="1" thickBot="1" x14ac:dyDescent="0.3">
      <c r="A43" s="54" t="s">
        <v>179</v>
      </c>
      <c r="B43" s="55" t="s">
        <v>28</v>
      </c>
      <c r="C43" s="56" t="str">
        <f ca="1">IFERROR('transfer 3'!X39,"")</f>
        <v/>
      </c>
      <c r="D43" s="60"/>
      <c r="E43" s="61"/>
      <c r="F43" s="62"/>
      <c r="G43" s="61"/>
      <c r="H43" s="62"/>
      <c r="I43" s="61"/>
      <c r="J43" s="52">
        <v>1</v>
      </c>
      <c r="K43" s="52" t="str">
        <f t="shared" ref="K43" ca="1" si="13">IFERROR(J43*$C43,"")</f>
        <v/>
      </c>
      <c r="L43" s="62"/>
      <c r="M43" s="61"/>
      <c r="N43" s="62"/>
      <c r="O43" s="61"/>
      <c r="P43" s="46"/>
    </row>
    <row r="44" spans="1:16" ht="15" customHeight="1" thickBot="1" x14ac:dyDescent="0.3">
      <c r="A44" s="54" t="s">
        <v>180</v>
      </c>
      <c r="B44" s="55" t="s">
        <v>28</v>
      </c>
      <c r="C44" s="56" t="str">
        <f ca="1">IFERROR('transfer 3'!X40,"")</f>
        <v/>
      </c>
      <c r="D44" s="60"/>
      <c r="E44" s="61"/>
      <c r="F44" s="62"/>
      <c r="G44" s="61"/>
      <c r="H44" s="62"/>
      <c r="I44" s="61"/>
      <c r="J44" s="62"/>
      <c r="K44" s="61"/>
      <c r="L44" s="52">
        <v>1</v>
      </c>
      <c r="M44" s="52" t="str">
        <f t="shared" ref="M44" ca="1" si="14">IFERROR(L44*$C44,"")</f>
        <v/>
      </c>
      <c r="N44" s="62"/>
      <c r="O44" s="61"/>
      <c r="P44" s="46"/>
    </row>
    <row r="45" spans="1:16" ht="15.75" thickBot="1" x14ac:dyDescent="0.3">
      <c r="A45" s="87" t="str">
        <f ca="1">IFERROR('transfer 3'!Q213, "User-defined Recycled/Reused On-Site #1")</f>
        <v>User-defined Recycled/Reused On-Site #1</v>
      </c>
      <c r="B45" s="135" t="str">
        <f ca="1">IFERROR('transfer 3'!R213,"TBD")</f>
        <v>TBD</v>
      </c>
      <c r="C45" s="56" t="str">
        <f ca="1">IFERROR('transfer 3'!X213,"")</f>
        <v/>
      </c>
      <c r="D45" s="135" t="str">
        <f ca="1">IFERROR('Transfer 1'!D48,"")</f>
        <v/>
      </c>
      <c r="E45" s="135" t="str">
        <f ca="1">IFERROR(D45*$C45,"")</f>
        <v/>
      </c>
      <c r="F45" s="135" t="str">
        <f ca="1">IFERROR('Transfer 1'!F48,"")</f>
        <v/>
      </c>
      <c r="G45" s="135" t="str">
        <f ca="1">IFERROR(F45*$C45,"")</f>
        <v/>
      </c>
      <c r="H45" s="135" t="str">
        <f ca="1">IFERROR('Transfer 1'!H48,"")</f>
        <v/>
      </c>
      <c r="I45" s="135" t="str">
        <f ca="1">IFERROR(H45*$C45,"")</f>
        <v/>
      </c>
      <c r="J45" s="135" t="str">
        <f ca="1">IFERROR('Transfer 1'!J48,"")</f>
        <v/>
      </c>
      <c r="K45" s="135" t="str">
        <f ca="1">IFERROR(J45*$C45,"")</f>
        <v/>
      </c>
      <c r="L45" s="135" t="str">
        <f ca="1">IFERROR('Transfer 1'!L48,"")</f>
        <v/>
      </c>
      <c r="M45" s="135" t="str">
        <f ca="1">IFERROR(L45*$C45,"")</f>
        <v/>
      </c>
      <c r="N45" s="135" t="str">
        <f ca="1">IFERROR('Transfer 1'!N48,"")</f>
        <v/>
      </c>
      <c r="O45" s="135" t="str">
        <f ca="1">IFERROR(N45*$C45,"")</f>
        <v/>
      </c>
      <c r="P45" s="46"/>
    </row>
    <row r="46" spans="1:16" ht="15.75" thickBot="1" x14ac:dyDescent="0.3">
      <c r="A46" s="87" t="str">
        <f ca="1">IFERROR('transfer 3'!Q214, "User-defined Recycled/Reused On-Site #1")</f>
        <v>User-defined Recycled/Reused On-Site #1</v>
      </c>
      <c r="B46" s="135" t="str">
        <f ca="1">IFERROR('transfer 3'!R214,"TBD")</f>
        <v>TBD</v>
      </c>
      <c r="C46" s="56" t="str">
        <f ca="1">IFERROR('transfer 3'!X214,"")</f>
        <v/>
      </c>
      <c r="D46" s="135" t="str">
        <f ca="1">IFERROR('Transfer 1'!D49,"")</f>
        <v/>
      </c>
      <c r="E46" s="135" t="str">
        <f t="shared" ref="E46:E47" ca="1" si="15">IFERROR(D46*$C46,"")</f>
        <v/>
      </c>
      <c r="F46" s="135" t="str">
        <f ca="1">IFERROR('Transfer 1'!F49,"")</f>
        <v/>
      </c>
      <c r="G46" s="135" t="str">
        <f t="shared" ref="G46:G47" ca="1" si="16">IFERROR(F46*$C46,"")</f>
        <v/>
      </c>
      <c r="H46" s="135" t="str">
        <f ca="1">IFERROR('Transfer 1'!H49,"")</f>
        <v/>
      </c>
      <c r="I46" s="135" t="str">
        <f t="shared" ref="I46:I47" ca="1" si="17">IFERROR(H46*$C46,"")</f>
        <v/>
      </c>
      <c r="J46" s="135" t="str">
        <f ca="1">IFERROR('Transfer 1'!J49,"")</f>
        <v/>
      </c>
      <c r="K46" s="135" t="str">
        <f t="shared" ref="K46:K47" ca="1" si="18">IFERROR(J46*$C46,"")</f>
        <v/>
      </c>
      <c r="L46" s="135" t="str">
        <f ca="1">IFERROR('Transfer 1'!L49,"")</f>
        <v/>
      </c>
      <c r="M46" s="135" t="str">
        <f t="shared" ref="M46:M47" ca="1" si="19">IFERROR(L46*$C46,"")</f>
        <v/>
      </c>
      <c r="N46" s="135" t="str">
        <f ca="1">IFERROR('Transfer 1'!N49,"")</f>
        <v/>
      </c>
      <c r="O46" s="135" t="str">
        <f t="shared" ref="O46:O47" ca="1" si="20">IFERROR(N46*$C46,"")</f>
        <v/>
      </c>
      <c r="P46" s="46"/>
    </row>
    <row r="47" spans="1:16" ht="15.75" thickBot="1" x14ac:dyDescent="0.3">
      <c r="A47" s="87" t="str">
        <f ca="1">IFERROR('transfer 3'!Q215, "User-defined Recycled/Reused On-Site #1")</f>
        <v>User-defined Recycled/Reused On-Site #1</v>
      </c>
      <c r="B47" s="135" t="str">
        <f ca="1">IFERROR('transfer 3'!R215,"TBD")</f>
        <v>TBD</v>
      </c>
      <c r="C47" s="56" t="str">
        <f ca="1">IFERROR('transfer 3'!X215,"")</f>
        <v/>
      </c>
      <c r="D47" s="135" t="str">
        <f ca="1">IFERROR('Transfer 1'!D50,"")</f>
        <v/>
      </c>
      <c r="E47" s="135" t="str">
        <f t="shared" ca="1" si="15"/>
        <v/>
      </c>
      <c r="F47" s="135" t="str">
        <f ca="1">IFERROR('Transfer 1'!F50,"")</f>
        <v/>
      </c>
      <c r="G47" s="135" t="str">
        <f t="shared" ca="1" si="16"/>
        <v/>
      </c>
      <c r="H47" s="135" t="str">
        <f ca="1">IFERROR('Transfer 1'!H50,"")</f>
        <v/>
      </c>
      <c r="I47" s="135" t="str">
        <f t="shared" ca="1" si="17"/>
        <v/>
      </c>
      <c r="J47" s="135" t="str">
        <f ca="1">IFERROR('Transfer 1'!J50,"")</f>
        <v/>
      </c>
      <c r="K47" s="135" t="str">
        <f t="shared" ca="1" si="18"/>
        <v/>
      </c>
      <c r="L47" s="135" t="str">
        <f ca="1">IFERROR('Transfer 1'!L50,"")</f>
        <v/>
      </c>
      <c r="M47" s="135" t="str">
        <f t="shared" ca="1" si="19"/>
        <v/>
      </c>
      <c r="N47" s="135" t="str">
        <f ca="1">IFERROR('Transfer 1'!N50,"")</f>
        <v/>
      </c>
      <c r="O47" s="135" t="str">
        <f t="shared" ca="1" si="20"/>
        <v/>
      </c>
      <c r="P47" s="46"/>
    </row>
    <row r="48" spans="1:16" ht="30" customHeight="1" thickBot="1" x14ac:dyDescent="0.3">
      <c r="A48" s="343" t="s">
        <v>141</v>
      </c>
      <c r="B48" s="344"/>
      <c r="C48" s="344"/>
      <c r="D48" s="344"/>
      <c r="E48" s="344"/>
      <c r="F48" s="344"/>
      <c r="G48" s="344"/>
      <c r="H48" s="344"/>
      <c r="I48" s="344"/>
      <c r="J48" s="344"/>
      <c r="K48" s="344"/>
      <c r="L48" s="344"/>
      <c r="M48" s="344"/>
      <c r="N48" s="344"/>
      <c r="O48" s="345"/>
      <c r="P48" s="46"/>
    </row>
    <row r="49" spans="1:16" ht="15" customHeight="1" thickBot="1" x14ac:dyDescent="0.3">
      <c r="A49" s="256" t="s">
        <v>154</v>
      </c>
      <c r="B49" s="257"/>
      <c r="C49" s="258"/>
      <c r="D49" s="258"/>
      <c r="E49" s="259">
        <f ca="1">SUM(E20:E34,E11:E16,E45:E47)</f>
        <v>0</v>
      </c>
      <c r="F49" s="260"/>
      <c r="G49" s="261">
        <f ca="1">SUM(G39:G41,G21:G34,G12:G16,G45:G47)</f>
        <v>0</v>
      </c>
      <c r="H49" s="262"/>
      <c r="I49" s="261">
        <f ca="1">SUM(I41,I42,I21:I34,I12:I16,I45:I47)</f>
        <v>0</v>
      </c>
      <c r="J49" s="262"/>
      <c r="K49" s="261">
        <f ca="1">SUM(K41,K43,K21:K34,K12:K16,K45:K47)</f>
        <v>0</v>
      </c>
      <c r="L49" s="262"/>
      <c r="M49" s="261">
        <f ca="1">SUM(M41,M44,M21:M34,M12:M16,M45:M47)</f>
        <v>0</v>
      </c>
      <c r="N49" s="262"/>
      <c r="O49" s="263">
        <f ca="1">SUM(O41,O38,O21:O34,O12:O16,O45:O47)</f>
        <v>0</v>
      </c>
      <c r="P49" s="46"/>
    </row>
    <row r="50" spans="1:16" ht="15" customHeight="1" x14ac:dyDescent="0.25">
      <c r="A50" s="270"/>
      <c r="B50" s="271"/>
      <c r="C50" s="272"/>
      <c r="D50" s="272"/>
      <c r="E50" s="273"/>
      <c r="F50" s="274"/>
      <c r="G50" s="273"/>
      <c r="H50" s="275"/>
      <c r="I50" s="273"/>
      <c r="J50" s="275"/>
      <c r="K50" s="273"/>
      <c r="L50" s="275"/>
      <c r="M50" s="273"/>
      <c r="N50" s="275"/>
      <c r="O50" s="276"/>
      <c r="P50" s="46"/>
    </row>
    <row r="51" spans="1:16" ht="15" customHeight="1" x14ac:dyDescent="0.25">
      <c r="A51" s="277"/>
      <c r="B51" s="278"/>
      <c r="C51" s="174"/>
      <c r="D51" s="174"/>
      <c r="E51" s="279"/>
      <c r="F51" s="280"/>
      <c r="G51" s="279"/>
      <c r="H51" s="178"/>
      <c r="I51" s="279"/>
      <c r="J51" s="178"/>
      <c r="K51" s="279"/>
      <c r="L51" s="178"/>
      <c r="M51" s="279"/>
      <c r="N51" s="178"/>
      <c r="O51" s="281"/>
      <c r="P51" s="46"/>
    </row>
    <row r="52" spans="1:16" ht="15" customHeight="1" x14ac:dyDescent="0.25">
      <c r="A52" s="277"/>
      <c r="B52" s="278"/>
      <c r="C52" s="174"/>
      <c r="D52" s="174"/>
      <c r="E52" s="279"/>
      <c r="F52" s="280"/>
      <c r="G52" s="279"/>
      <c r="H52" s="178"/>
      <c r="I52" s="279"/>
      <c r="J52" s="178"/>
      <c r="K52" s="279"/>
      <c r="L52" s="178"/>
      <c r="M52" s="279"/>
      <c r="N52" s="178"/>
      <c r="O52" s="281"/>
      <c r="P52" s="46"/>
    </row>
    <row r="53" spans="1:16" ht="15" customHeight="1" x14ac:dyDescent="0.25">
      <c r="A53" s="277"/>
      <c r="B53" s="278"/>
      <c r="C53" s="174"/>
      <c r="D53" s="174"/>
      <c r="E53" s="279"/>
      <c r="F53" s="280"/>
      <c r="G53" s="279"/>
      <c r="H53" s="178"/>
      <c r="I53" s="279"/>
      <c r="J53" s="178"/>
      <c r="K53" s="279"/>
      <c r="L53" s="178"/>
      <c r="M53" s="279"/>
      <c r="N53" s="178"/>
      <c r="O53" s="281"/>
      <c r="P53" s="46"/>
    </row>
    <row r="54" spans="1:16" ht="15" customHeight="1" x14ac:dyDescent="0.25">
      <c r="A54" s="277"/>
      <c r="B54" s="278"/>
      <c r="C54" s="174"/>
      <c r="D54" s="174"/>
      <c r="E54" s="279"/>
      <c r="F54" s="280"/>
      <c r="G54" s="279"/>
      <c r="H54" s="178"/>
      <c r="I54" s="279"/>
      <c r="J54" s="178"/>
      <c r="K54" s="279"/>
      <c r="L54" s="178"/>
      <c r="M54" s="279"/>
      <c r="N54" s="178"/>
      <c r="O54" s="281"/>
      <c r="P54" s="46"/>
    </row>
    <row r="55" spans="1:16" ht="15" customHeight="1" x14ac:dyDescent="0.25">
      <c r="A55" s="277"/>
      <c r="B55" s="278"/>
      <c r="C55" s="174"/>
      <c r="D55" s="174"/>
      <c r="E55" s="279"/>
      <c r="F55" s="280"/>
      <c r="G55" s="279"/>
      <c r="H55" s="178"/>
      <c r="I55" s="279"/>
      <c r="J55" s="178"/>
      <c r="K55" s="279"/>
      <c r="L55" s="178"/>
      <c r="M55" s="279"/>
      <c r="N55" s="178"/>
      <c r="O55" s="281"/>
      <c r="P55" s="46"/>
    </row>
    <row r="56" spans="1:16" ht="15" customHeight="1" x14ac:dyDescent="0.25">
      <c r="A56" s="277"/>
      <c r="B56" s="278"/>
      <c r="C56" s="174"/>
      <c r="D56" s="174"/>
      <c r="E56" s="279"/>
      <c r="F56" s="280"/>
      <c r="G56" s="279"/>
      <c r="H56" s="178"/>
      <c r="I56" s="279"/>
      <c r="J56" s="178"/>
      <c r="K56" s="279"/>
      <c r="L56" s="178"/>
      <c r="M56" s="279"/>
      <c r="N56" s="178"/>
      <c r="O56" s="281"/>
      <c r="P56" s="46"/>
    </row>
    <row r="57" spans="1:16" ht="15" customHeight="1" x14ac:dyDescent="0.25">
      <c r="A57" s="265"/>
      <c r="B57" s="264"/>
      <c r="C57" s="264"/>
      <c r="D57" s="264"/>
      <c r="E57" s="264"/>
      <c r="F57" s="264"/>
      <c r="G57" s="264"/>
      <c r="H57" s="264"/>
      <c r="I57" s="264"/>
      <c r="J57" s="264"/>
      <c r="K57" s="264"/>
      <c r="L57" s="264"/>
      <c r="M57" s="264"/>
      <c r="N57" s="264"/>
      <c r="O57" s="266"/>
      <c r="P57" s="46"/>
    </row>
    <row r="58" spans="1:16" ht="15" customHeight="1" x14ac:dyDescent="0.25">
      <c r="A58" s="265"/>
      <c r="B58" s="264"/>
      <c r="C58" s="264"/>
      <c r="D58" s="264"/>
      <c r="E58" s="264"/>
      <c r="F58" s="264"/>
      <c r="G58" s="264"/>
      <c r="H58" s="264"/>
      <c r="I58" s="264"/>
      <c r="J58" s="264"/>
      <c r="K58" s="264"/>
      <c r="L58" s="264"/>
      <c r="M58" s="264"/>
      <c r="N58" s="264"/>
      <c r="O58" s="266"/>
      <c r="P58" s="46"/>
    </row>
    <row r="59" spans="1:16" ht="16.5" thickBot="1" x14ac:dyDescent="0.3">
      <c r="A59" s="267"/>
      <c r="B59" s="268"/>
      <c r="C59" s="268"/>
      <c r="D59" s="268"/>
      <c r="E59" s="268"/>
      <c r="F59" s="268"/>
      <c r="G59" s="268"/>
      <c r="H59" s="268"/>
      <c r="I59" s="268"/>
      <c r="J59" s="268"/>
      <c r="K59" s="268"/>
      <c r="L59" s="268"/>
      <c r="M59" s="268"/>
      <c r="N59" s="268"/>
      <c r="O59" s="269"/>
      <c r="P59" s="46"/>
    </row>
    <row r="60" spans="1:16" ht="15.75" x14ac:dyDescent="0.25">
      <c r="A60" s="230" t="str">
        <f>General!$A$4</f>
        <v>Spreadsheets for Environmental Footprint Analysis (SEFA) Version 3.0, November 2019</v>
      </c>
      <c r="B60" s="213"/>
      <c r="C60" s="213"/>
      <c r="D60" s="213"/>
      <c r="E60" s="213"/>
      <c r="F60" s="213"/>
      <c r="G60" s="213"/>
      <c r="H60" s="213"/>
      <c r="I60" s="213"/>
      <c r="J60" s="213"/>
      <c r="K60" s="213"/>
      <c r="L60" s="213"/>
      <c r="M60" s="213"/>
      <c r="N60" s="2"/>
      <c r="O60" s="47" t="e">
        <f ca="1">General!$A$3</f>
        <v>#REF!</v>
      </c>
      <c r="P60" s="46"/>
    </row>
    <row r="61" spans="1:16" x14ac:dyDescent="0.25">
      <c r="A61" s="213"/>
      <c r="B61" s="213"/>
      <c r="C61" s="213"/>
      <c r="D61" s="213"/>
      <c r="E61" s="213"/>
      <c r="F61" s="213"/>
      <c r="G61" s="213"/>
      <c r="H61" s="213"/>
      <c r="I61" s="213"/>
      <c r="J61" s="213"/>
      <c r="K61" s="213"/>
      <c r="L61" s="213"/>
      <c r="M61" s="213"/>
      <c r="N61" s="2"/>
      <c r="O61" s="47" t="e">
        <f ca="1">General!$A$6</f>
        <v>#REF!</v>
      </c>
      <c r="P61" s="46"/>
    </row>
    <row r="62" spans="1:16" x14ac:dyDescent="0.25">
      <c r="A62" s="213"/>
      <c r="B62" s="213" t="s">
        <v>120</v>
      </c>
      <c r="C62" s="213"/>
      <c r="D62" s="213"/>
      <c r="E62" s="213"/>
      <c r="F62" s="213"/>
      <c r="G62" s="213"/>
      <c r="H62" s="213"/>
      <c r="I62" s="213"/>
      <c r="J62" s="213"/>
      <c r="K62" s="213"/>
      <c r="L62" s="213"/>
      <c r="M62" s="213"/>
      <c r="N62" s="2"/>
      <c r="O62" s="47" t="e">
        <f ca="1">General!$C$21</f>
        <v>#REF!</v>
      </c>
      <c r="P62" s="46"/>
    </row>
    <row r="63" spans="1:16" ht="18.75" x14ac:dyDescent="0.3">
      <c r="A63" s="354" t="e">
        <f ca="1">CONCATENATE(O3," - Electricity Generation Footprint (Scope 2)")</f>
        <v>#REF!</v>
      </c>
      <c r="B63" s="354"/>
      <c r="C63" s="354"/>
      <c r="D63" s="354"/>
      <c r="E63" s="354"/>
      <c r="F63" s="354"/>
      <c r="G63" s="354"/>
      <c r="H63" s="354"/>
      <c r="I63" s="354"/>
      <c r="J63" s="354"/>
      <c r="K63" s="354"/>
      <c r="L63" s="354"/>
      <c r="M63" s="354"/>
      <c r="N63" s="354"/>
      <c r="O63" s="354"/>
      <c r="P63" s="46"/>
    </row>
    <row r="64" spans="1:16" ht="15.75" thickBot="1" x14ac:dyDescent="0.3">
      <c r="A64" s="46"/>
      <c r="B64" s="46"/>
      <c r="C64" s="46"/>
      <c r="D64" s="46"/>
      <c r="E64" s="46"/>
      <c r="F64" s="46"/>
      <c r="G64" s="46"/>
      <c r="H64" s="46"/>
      <c r="I64" s="46"/>
      <c r="J64" s="46"/>
      <c r="K64" s="46"/>
      <c r="L64" s="46"/>
      <c r="M64" s="46"/>
      <c r="N64" s="46"/>
      <c r="O64" s="46"/>
      <c r="P64" s="46"/>
    </row>
    <row r="65" spans="1:16" ht="15.75" thickBot="1" x14ac:dyDescent="0.3">
      <c r="A65" s="341" t="s">
        <v>4</v>
      </c>
      <c r="B65" s="341" t="s">
        <v>0</v>
      </c>
      <c r="C65" s="341" t="s">
        <v>5</v>
      </c>
      <c r="D65" s="337" t="s">
        <v>6</v>
      </c>
      <c r="E65" s="338"/>
      <c r="F65" s="337" t="s">
        <v>65</v>
      </c>
      <c r="G65" s="338"/>
      <c r="H65" s="337" t="s">
        <v>8</v>
      </c>
      <c r="I65" s="338"/>
      <c r="J65" s="337" t="s">
        <v>9</v>
      </c>
      <c r="K65" s="338"/>
      <c r="L65" s="337" t="s">
        <v>10</v>
      </c>
      <c r="M65" s="338"/>
      <c r="N65" s="337" t="s">
        <v>11</v>
      </c>
      <c r="O65" s="338"/>
      <c r="P65" s="46"/>
    </row>
    <row r="66" spans="1:16" x14ac:dyDescent="0.25">
      <c r="A66" s="342"/>
      <c r="B66" s="342"/>
      <c r="C66" s="342"/>
      <c r="D66" s="339" t="s">
        <v>18</v>
      </c>
      <c r="E66" s="341" t="s">
        <v>13</v>
      </c>
      <c r="F66" s="339" t="s">
        <v>18</v>
      </c>
      <c r="G66" s="341" t="s">
        <v>119</v>
      </c>
      <c r="H66" s="339" t="s">
        <v>18</v>
      </c>
      <c r="I66" s="341" t="s">
        <v>14</v>
      </c>
      <c r="J66" s="339" t="s">
        <v>18</v>
      </c>
      <c r="K66" s="341" t="s">
        <v>14</v>
      </c>
      <c r="L66" s="339" t="s">
        <v>18</v>
      </c>
      <c r="M66" s="341" t="s">
        <v>14</v>
      </c>
      <c r="N66" s="339" t="s">
        <v>18</v>
      </c>
      <c r="O66" s="341" t="s">
        <v>14</v>
      </c>
      <c r="P66" s="46"/>
    </row>
    <row r="67" spans="1:16" ht="15.75" thickBot="1" x14ac:dyDescent="0.3">
      <c r="A67" s="353"/>
      <c r="B67" s="353"/>
      <c r="C67" s="353"/>
      <c r="D67" s="355"/>
      <c r="E67" s="353"/>
      <c r="F67" s="355"/>
      <c r="G67" s="353"/>
      <c r="H67" s="355"/>
      <c r="I67" s="353"/>
      <c r="J67" s="355"/>
      <c r="K67" s="353"/>
      <c r="L67" s="355"/>
      <c r="M67" s="353"/>
      <c r="N67" s="355"/>
      <c r="O67" s="353"/>
      <c r="P67" s="46"/>
    </row>
    <row r="68" spans="1:16" ht="15.75" thickBot="1" x14ac:dyDescent="0.3">
      <c r="A68" s="53" t="s">
        <v>100</v>
      </c>
      <c r="B68" s="52"/>
      <c r="C68" s="52"/>
      <c r="D68" s="52"/>
      <c r="E68" s="52"/>
      <c r="F68" s="52"/>
      <c r="G68" s="52"/>
      <c r="H68" s="52"/>
      <c r="I68" s="52"/>
      <c r="J68" s="52"/>
      <c r="K68" s="52"/>
      <c r="L68" s="126"/>
      <c r="M68" s="52"/>
      <c r="N68" s="52"/>
      <c r="O68" s="52"/>
      <c r="P68" s="46"/>
    </row>
    <row r="69" spans="1:16" ht="15.75" thickBot="1" x14ac:dyDescent="0.3">
      <c r="A69" s="54" t="s">
        <v>99</v>
      </c>
      <c r="B69" s="55" t="s">
        <v>16</v>
      </c>
      <c r="C69" s="56" t="str">
        <f ca="1">IFERROR('transfer 3'!X43,"")</f>
        <v/>
      </c>
      <c r="D69" s="52">
        <v>6.9290000000000003</v>
      </c>
      <c r="E69" s="235" t="str">
        <f t="shared" ref="E69" ca="1" si="21">IFERROR(D69*$C69,"")</f>
        <v/>
      </c>
      <c r="F69" s="52" t="str">
        <f ca="1">IFERROR('Grid Electricity Conversions'!F112,"")</f>
        <v/>
      </c>
      <c r="G69" s="235" t="str">
        <f t="shared" ref="G69" ca="1" si="22">IFERROR(F69*$C69,"")</f>
        <v/>
      </c>
      <c r="H69" s="52" t="str">
        <f ca="1">IFERROR('Grid Electricity Conversions'!H112,"")</f>
        <v/>
      </c>
      <c r="I69" s="235" t="str">
        <f t="shared" ref="I69" ca="1" si="23">IFERROR(H69*$C69,"")</f>
        <v/>
      </c>
      <c r="J69" s="52" t="str">
        <f ca="1">IFERROR('Grid Electricity Conversions'!J112,"")</f>
        <v/>
      </c>
      <c r="K69" s="235" t="str">
        <f t="shared" ref="K69" ca="1" si="24">IFERROR(J69*$C69,"")</f>
        <v/>
      </c>
      <c r="L69" s="52" t="str">
        <f ca="1">IFERROR('Grid Electricity Conversions'!L112,"")</f>
        <v/>
      </c>
      <c r="M69" s="235" t="str">
        <f t="shared" ref="M69" ca="1" si="25">IFERROR(L69*$C69,"")</f>
        <v/>
      </c>
      <c r="N69" s="52" t="str">
        <f ca="1">IFERROR('Grid Electricity Conversions'!N112,"")</f>
        <v/>
      </c>
      <c r="O69" s="235" t="str">
        <f t="shared" ref="O69" ca="1" si="26">IFERROR(N69*$C69,"")</f>
        <v/>
      </c>
      <c r="P69" s="46"/>
    </row>
    <row r="70" spans="1:16" ht="15" customHeight="1" thickBot="1" x14ac:dyDescent="0.3">
      <c r="A70" s="54"/>
      <c r="B70" s="55"/>
      <c r="C70" s="52"/>
      <c r="D70" s="52"/>
      <c r="E70" s="52"/>
      <c r="F70" s="52"/>
      <c r="G70" s="52"/>
      <c r="H70" s="52"/>
      <c r="I70" s="52"/>
      <c r="J70" s="52"/>
      <c r="K70" s="52"/>
      <c r="L70" s="52"/>
      <c r="M70" s="52"/>
      <c r="N70" s="52"/>
      <c r="O70" s="52"/>
      <c r="P70" s="46"/>
    </row>
    <row r="71" spans="1:16" ht="15.75" thickBot="1" x14ac:dyDescent="0.3">
      <c r="A71" s="54" t="s">
        <v>101</v>
      </c>
      <c r="B71" s="55" t="s">
        <v>16</v>
      </c>
      <c r="C71" s="56" t="str">
        <f ca="1">IFERROR('transfer 3'!X44,"")</f>
        <v/>
      </c>
      <c r="D71" s="62"/>
      <c r="E71" s="61"/>
      <c r="F71" s="61"/>
      <c r="G71" s="61"/>
      <c r="H71" s="61"/>
      <c r="I71" s="61"/>
      <c r="J71" s="61"/>
      <c r="K71" s="61"/>
      <c r="L71" s="61"/>
      <c r="M71" s="61"/>
      <c r="N71" s="61"/>
      <c r="O71" s="61"/>
      <c r="P71" s="46"/>
    </row>
    <row r="72" spans="1:16" ht="15.75" thickBot="1" x14ac:dyDescent="0.3">
      <c r="A72" s="127" t="s">
        <v>102</v>
      </c>
      <c r="B72" s="128" t="s">
        <v>16</v>
      </c>
      <c r="C72" s="168" t="str">
        <f ca="1">IFERROR('transfer 3'!X45,"")</f>
        <v/>
      </c>
      <c r="D72" s="129"/>
      <c r="E72" s="130"/>
      <c r="F72" s="131"/>
      <c r="G72" s="129"/>
      <c r="H72" s="131"/>
      <c r="I72" s="129"/>
      <c r="J72" s="131"/>
      <c r="K72" s="129"/>
      <c r="L72" s="131"/>
      <c r="M72" s="129"/>
      <c r="N72" s="131"/>
      <c r="O72" s="129"/>
      <c r="P72" s="46"/>
    </row>
    <row r="73" spans="1:16" ht="30" customHeight="1" thickBot="1" x14ac:dyDescent="0.3">
      <c r="A73" s="343" t="s">
        <v>141</v>
      </c>
      <c r="B73" s="344"/>
      <c r="C73" s="344"/>
      <c r="D73" s="344"/>
      <c r="E73" s="344"/>
      <c r="F73" s="344"/>
      <c r="G73" s="344"/>
      <c r="H73" s="344"/>
      <c r="I73" s="344"/>
      <c r="J73" s="344"/>
      <c r="K73" s="344"/>
      <c r="L73" s="344"/>
      <c r="M73" s="344"/>
      <c r="N73" s="344"/>
      <c r="O73" s="345"/>
      <c r="P73" s="46"/>
    </row>
    <row r="74" spans="1:16" x14ac:dyDescent="0.25">
      <c r="A74" s="173"/>
      <c r="B74" s="174"/>
      <c r="C74" s="174"/>
      <c r="D74" s="174"/>
      <c r="E74" s="174"/>
      <c r="F74" s="174"/>
      <c r="G74" s="174"/>
      <c r="H74" s="174"/>
      <c r="I74" s="174"/>
      <c r="J74" s="174"/>
      <c r="K74" s="174"/>
      <c r="L74" s="174"/>
      <c r="M74" s="174"/>
      <c r="N74" s="174"/>
      <c r="O74" s="174"/>
      <c r="P74" s="46"/>
    </row>
    <row r="75" spans="1:16" x14ac:dyDescent="0.25">
      <c r="A75" s="173"/>
      <c r="B75" s="174"/>
      <c r="C75" s="174"/>
      <c r="D75" s="174"/>
      <c r="E75" s="174"/>
      <c r="F75" s="174"/>
      <c r="G75" s="174"/>
      <c r="H75" s="174"/>
      <c r="I75" s="174"/>
      <c r="J75" s="174"/>
      <c r="K75" s="174"/>
      <c r="L75" s="174"/>
      <c r="M75" s="174"/>
      <c r="N75" s="174"/>
      <c r="O75" s="174"/>
      <c r="P75" s="46"/>
    </row>
    <row r="76" spans="1:16" x14ac:dyDescent="0.25">
      <c r="A76" s="173"/>
      <c r="B76" s="174"/>
      <c r="C76" s="174"/>
      <c r="D76" s="174"/>
      <c r="E76" s="174"/>
      <c r="F76" s="174"/>
      <c r="G76" s="174"/>
      <c r="H76" s="174"/>
      <c r="I76" s="174"/>
      <c r="J76" s="174"/>
      <c r="K76" s="174"/>
      <c r="L76" s="174"/>
      <c r="M76" s="174"/>
      <c r="N76" s="174"/>
      <c r="O76" s="174"/>
      <c r="P76" s="46"/>
    </row>
    <row r="77" spans="1:16" x14ac:dyDescent="0.25">
      <c r="A77" s="173"/>
      <c r="B77" s="174"/>
      <c r="C77" s="174"/>
      <c r="D77" s="174"/>
      <c r="E77" s="174"/>
      <c r="F77" s="174"/>
      <c r="G77" s="174"/>
      <c r="H77" s="174"/>
      <c r="I77" s="174"/>
      <c r="J77" s="174"/>
      <c r="K77" s="174"/>
      <c r="L77" s="174"/>
      <c r="M77" s="174"/>
      <c r="N77" s="174"/>
      <c r="O77" s="174"/>
      <c r="P77" s="46"/>
    </row>
    <row r="78" spans="1:16" x14ac:dyDescent="0.25">
      <c r="A78" s="173"/>
      <c r="B78" s="174"/>
      <c r="C78" s="174"/>
      <c r="D78" s="174"/>
      <c r="E78" s="174"/>
      <c r="F78" s="174"/>
      <c r="G78" s="174"/>
      <c r="H78" s="174"/>
      <c r="I78" s="174"/>
      <c r="J78" s="174"/>
      <c r="K78" s="174"/>
      <c r="L78" s="174"/>
      <c r="M78" s="174"/>
      <c r="N78" s="174"/>
      <c r="O78" s="174"/>
      <c r="P78" s="46"/>
    </row>
    <row r="79" spans="1:16" x14ac:dyDescent="0.25">
      <c r="A79" s="173"/>
      <c r="B79" s="174"/>
      <c r="C79" s="174"/>
      <c r="D79" s="174"/>
      <c r="E79" s="174"/>
      <c r="F79" s="174"/>
      <c r="G79" s="174"/>
      <c r="H79" s="174"/>
      <c r="I79" s="174"/>
      <c r="J79" s="174"/>
      <c r="K79" s="174"/>
      <c r="L79" s="174"/>
      <c r="M79" s="174"/>
      <c r="N79" s="174"/>
      <c r="O79" s="174"/>
      <c r="P79" s="46"/>
    </row>
    <row r="80" spans="1:16" x14ac:dyDescent="0.25">
      <c r="A80" s="175"/>
      <c r="B80" s="174"/>
      <c r="C80" s="174"/>
      <c r="D80" s="176"/>
      <c r="E80" s="177"/>
      <c r="F80" s="178"/>
      <c r="G80" s="178"/>
      <c r="H80" s="178"/>
      <c r="I80" s="178"/>
      <c r="J80" s="178"/>
      <c r="K80" s="178"/>
      <c r="L80" s="178"/>
      <c r="M80" s="178"/>
      <c r="N80" s="178"/>
      <c r="O80" s="178"/>
      <c r="P80" s="46"/>
    </row>
    <row r="81" spans="1:16" x14ac:dyDescent="0.25">
      <c r="A81" s="175"/>
      <c r="B81" s="178"/>
      <c r="C81" s="178"/>
      <c r="D81" s="174"/>
      <c r="E81" s="177"/>
      <c r="F81" s="178"/>
      <c r="G81" s="178"/>
      <c r="H81" s="178"/>
      <c r="I81" s="178"/>
      <c r="J81" s="178"/>
      <c r="K81" s="178"/>
      <c r="L81" s="178"/>
      <c r="M81" s="178"/>
      <c r="N81" s="178"/>
      <c r="O81" s="178"/>
      <c r="P81" s="46"/>
    </row>
    <row r="82" spans="1:16" x14ac:dyDescent="0.25">
      <c r="A82" s="175"/>
      <c r="B82" s="178"/>
      <c r="C82" s="178"/>
      <c r="D82" s="174"/>
      <c r="E82" s="174"/>
      <c r="F82" s="178"/>
      <c r="G82" s="178"/>
      <c r="H82" s="178"/>
      <c r="I82" s="178"/>
      <c r="J82" s="178"/>
      <c r="K82" s="178"/>
      <c r="L82" s="178"/>
      <c r="M82" s="178"/>
      <c r="N82" s="178"/>
      <c r="O82" s="178"/>
      <c r="P82" s="46"/>
    </row>
    <row r="83" spans="1:16" x14ac:dyDescent="0.25">
      <c r="A83" s="175"/>
      <c r="B83" s="174"/>
      <c r="C83" s="174"/>
      <c r="D83" s="174"/>
      <c r="E83" s="178"/>
      <c r="F83" s="178"/>
      <c r="G83" s="179"/>
      <c r="H83" s="178"/>
      <c r="I83" s="179"/>
      <c r="J83" s="178"/>
      <c r="K83" s="179"/>
      <c r="L83" s="178"/>
      <c r="M83" s="179"/>
      <c r="N83" s="178"/>
      <c r="O83" s="179"/>
      <c r="P83" s="46"/>
    </row>
    <row r="84" spans="1:16" ht="15.75" x14ac:dyDescent="0.25">
      <c r="A84" s="230" t="str">
        <f>General!$A$4</f>
        <v>Spreadsheets for Environmental Footprint Analysis (SEFA) Version 3.0, November 2019</v>
      </c>
      <c r="B84" s="213"/>
      <c r="C84" s="213"/>
      <c r="D84" s="213"/>
      <c r="E84" s="213"/>
      <c r="F84" s="213"/>
      <c r="G84" s="213"/>
      <c r="H84" s="213"/>
      <c r="I84" s="213"/>
      <c r="J84" s="213"/>
      <c r="K84" s="213"/>
      <c r="L84" s="213"/>
      <c r="M84" s="213"/>
      <c r="N84" s="2"/>
      <c r="O84" s="47" t="e">
        <f ca="1">General!$A$3</f>
        <v>#REF!</v>
      </c>
      <c r="P84" s="46"/>
    </row>
    <row r="85" spans="1:16" x14ac:dyDescent="0.25">
      <c r="A85" s="213"/>
      <c r="B85" s="213"/>
      <c r="C85" s="213"/>
      <c r="D85" s="213"/>
      <c r="E85" s="213"/>
      <c r="F85" s="213"/>
      <c r="G85" s="213"/>
      <c r="H85" s="213"/>
      <c r="I85" s="213"/>
      <c r="J85" s="213"/>
      <c r="K85" s="213"/>
      <c r="L85" s="213"/>
      <c r="M85" s="213"/>
      <c r="N85" s="2"/>
      <c r="O85" s="47" t="e">
        <f ca="1">General!$A$6</f>
        <v>#REF!</v>
      </c>
      <c r="P85" s="46"/>
    </row>
    <row r="86" spans="1:16" x14ac:dyDescent="0.25">
      <c r="A86" s="213"/>
      <c r="B86" s="213"/>
      <c r="C86" s="213"/>
      <c r="D86" s="213"/>
      <c r="E86" s="213"/>
      <c r="F86" s="213"/>
      <c r="G86" s="213"/>
      <c r="H86" s="213"/>
      <c r="I86" s="213"/>
      <c r="J86" s="213"/>
      <c r="K86" s="213"/>
      <c r="L86" s="213"/>
      <c r="M86" s="213"/>
      <c r="N86" s="2"/>
      <c r="O86" s="47" t="e">
        <f ca="1">General!$C$21</f>
        <v>#REF!</v>
      </c>
      <c r="P86" s="46"/>
    </row>
    <row r="87" spans="1:16" ht="18.75" x14ac:dyDescent="0.3">
      <c r="A87" s="354" t="e">
        <f ca="1">CONCATENATE(O3," - Transportation Footprint (Scope 3a)")</f>
        <v>#REF!</v>
      </c>
      <c r="B87" s="354"/>
      <c r="C87" s="354"/>
      <c r="D87" s="354"/>
      <c r="E87" s="354"/>
      <c r="F87" s="354"/>
      <c r="G87" s="354"/>
      <c r="H87" s="354"/>
      <c r="I87" s="354"/>
      <c r="J87" s="354"/>
      <c r="K87" s="354"/>
      <c r="L87" s="354"/>
      <c r="M87" s="354"/>
      <c r="N87" s="354"/>
      <c r="O87" s="354"/>
      <c r="P87" s="46"/>
    </row>
    <row r="88" spans="1:16" ht="15.75" thickBot="1" x14ac:dyDescent="0.3">
      <c r="A88" s="46"/>
      <c r="B88" s="46"/>
      <c r="C88" s="46"/>
      <c r="D88" s="46"/>
      <c r="E88" s="46"/>
      <c r="F88" s="46"/>
      <c r="G88" s="46"/>
      <c r="H88" s="46"/>
      <c r="I88" s="46"/>
      <c r="J88" s="46"/>
      <c r="K88" s="46"/>
      <c r="L88" s="46"/>
      <c r="M88" s="46"/>
      <c r="N88" s="46"/>
      <c r="O88" s="46"/>
      <c r="P88" s="46"/>
    </row>
    <row r="89" spans="1:16" ht="15.75" thickBot="1" x14ac:dyDescent="0.3">
      <c r="A89" s="341" t="s">
        <v>19</v>
      </c>
      <c r="B89" s="341" t="s">
        <v>0</v>
      </c>
      <c r="C89" s="341" t="s">
        <v>5</v>
      </c>
      <c r="D89" s="337" t="s">
        <v>6</v>
      </c>
      <c r="E89" s="338"/>
      <c r="F89" s="337" t="s">
        <v>7</v>
      </c>
      <c r="G89" s="338"/>
      <c r="H89" s="337" t="s">
        <v>8</v>
      </c>
      <c r="I89" s="338"/>
      <c r="J89" s="337" t="s">
        <v>9</v>
      </c>
      <c r="K89" s="338"/>
      <c r="L89" s="337" t="s">
        <v>10</v>
      </c>
      <c r="M89" s="338"/>
      <c r="N89" s="337" t="s">
        <v>11</v>
      </c>
      <c r="O89" s="338"/>
      <c r="P89" s="46"/>
    </row>
    <row r="90" spans="1:16" x14ac:dyDescent="0.25">
      <c r="A90" s="342"/>
      <c r="B90" s="342"/>
      <c r="C90" s="342"/>
      <c r="D90" s="339" t="s">
        <v>2</v>
      </c>
      <c r="E90" s="341" t="s">
        <v>13</v>
      </c>
      <c r="F90" s="339" t="s">
        <v>2</v>
      </c>
      <c r="G90" s="341" t="s">
        <v>119</v>
      </c>
      <c r="H90" s="339" t="s">
        <v>2</v>
      </c>
      <c r="I90" s="341" t="s">
        <v>14</v>
      </c>
      <c r="J90" s="339" t="s">
        <v>2</v>
      </c>
      <c r="K90" s="341" t="s">
        <v>14</v>
      </c>
      <c r="L90" s="339" t="s">
        <v>2</v>
      </c>
      <c r="M90" s="341" t="s">
        <v>14</v>
      </c>
      <c r="N90" s="339" t="s">
        <v>2</v>
      </c>
      <c r="O90" s="341" t="s">
        <v>14</v>
      </c>
      <c r="P90" s="46"/>
    </row>
    <row r="91" spans="1:16" ht="15.75" thickBot="1" x14ac:dyDescent="0.3">
      <c r="A91" s="342"/>
      <c r="B91" s="342"/>
      <c r="C91" s="342"/>
      <c r="D91" s="340"/>
      <c r="E91" s="342"/>
      <c r="F91" s="340"/>
      <c r="G91" s="342"/>
      <c r="H91" s="340"/>
      <c r="I91" s="342"/>
      <c r="J91" s="340"/>
      <c r="K91" s="342"/>
      <c r="L91" s="340"/>
      <c r="M91" s="342"/>
      <c r="N91" s="340"/>
      <c r="O91" s="342"/>
      <c r="P91" s="46"/>
    </row>
    <row r="92" spans="1:16" ht="15.75" thickBot="1" x14ac:dyDescent="0.3">
      <c r="A92" s="132"/>
      <c r="B92" s="133"/>
      <c r="C92" s="134"/>
      <c r="D92" s="134"/>
      <c r="E92" s="134"/>
      <c r="F92" s="134"/>
      <c r="G92" s="134"/>
      <c r="H92" s="134"/>
      <c r="I92" s="134"/>
      <c r="J92" s="134"/>
      <c r="K92" s="134"/>
      <c r="L92" s="134"/>
      <c r="M92" s="134"/>
      <c r="N92" s="134"/>
      <c r="O92" s="134"/>
      <c r="P92" s="46"/>
    </row>
    <row r="93" spans="1:16" ht="15.75" thickBot="1" x14ac:dyDescent="0.3">
      <c r="A93" s="53" t="s">
        <v>20</v>
      </c>
      <c r="B93" s="135"/>
      <c r="C93" s="52"/>
      <c r="D93" s="135"/>
      <c r="E93" s="136"/>
      <c r="F93" s="135"/>
      <c r="G93" s="136"/>
      <c r="H93" s="135"/>
      <c r="I93" s="136"/>
      <c r="J93" s="135"/>
      <c r="K93" s="136"/>
      <c r="L93" s="135"/>
      <c r="M93" s="136"/>
      <c r="N93" s="135"/>
      <c r="O93" s="137"/>
      <c r="P93" s="46"/>
    </row>
    <row r="94" spans="1:16" ht="15.75" thickBot="1" x14ac:dyDescent="0.3">
      <c r="A94" s="54" t="s">
        <v>108</v>
      </c>
      <c r="B94" s="55" t="s">
        <v>17</v>
      </c>
      <c r="C94" s="56" t="str">
        <f ca="1">IFERROR('transfer 3'!X57+'transfer 3'!X61+'transfer 3'!X63+'transfer 3'!X65,"")</f>
        <v/>
      </c>
      <c r="D94" s="135">
        <f>'Default Conversions'!D11</f>
        <v>0.13900000000000001</v>
      </c>
      <c r="E94" s="52" t="str">
        <f t="shared" ref="E94:G105" ca="1" si="27">IFERROR(D94*$C94,"")</f>
        <v/>
      </c>
      <c r="F94" s="135">
        <f>'Default Conversions'!F11</f>
        <v>22.5</v>
      </c>
      <c r="G94" s="52" t="str">
        <f t="shared" ca="1" si="27"/>
        <v/>
      </c>
      <c r="H94" s="135">
        <f>'Default Conversions'!H11</f>
        <v>0.17</v>
      </c>
      <c r="I94" s="52" t="str">
        <f t="shared" ref="I94:I105" ca="1" si="28">IFERROR(H94*$C94,"")</f>
        <v/>
      </c>
      <c r="J94" s="135">
        <f>'Default Conversions'!J11</f>
        <v>5.4000000000000003E-3</v>
      </c>
      <c r="K94" s="52" t="str">
        <f t="shared" ref="K94:K105" ca="1" si="29">IFERROR(J94*$C94,"")</f>
        <v/>
      </c>
      <c r="L94" s="135">
        <f>'Default Conversions'!L11</f>
        <v>3.3999999999999998E-3</v>
      </c>
      <c r="M94" s="52" t="str">
        <f t="shared" ref="M94:M105" ca="1" si="30">IFERROR(L94*$C94,"")</f>
        <v/>
      </c>
      <c r="N94" s="135">
        <f>'Default Conversions'!N11</f>
        <v>5.2000000000000002E-6</v>
      </c>
      <c r="O94" s="52" t="str">
        <f t="shared" ref="O94:O105" ca="1" si="31">IFERROR(N94*$C94,"")</f>
        <v/>
      </c>
      <c r="P94" s="46"/>
    </row>
    <row r="95" spans="1:16" ht="15.75" thickBot="1" x14ac:dyDescent="0.3">
      <c r="A95" s="54" t="s">
        <v>309</v>
      </c>
      <c r="B95" s="55" t="s">
        <v>17</v>
      </c>
      <c r="C95" s="56" t="str">
        <f ca="1">IFERROR('transfer 3'!X58,"")</f>
        <v/>
      </c>
      <c r="D95" s="135">
        <f>'Default Conversions'!D15</f>
        <v>0.13900000000000001</v>
      </c>
      <c r="E95" s="52" t="str">
        <f t="shared" ca="1" si="27"/>
        <v/>
      </c>
      <c r="F95" s="135">
        <f>'Default Conversions'!F15</f>
        <v>22.57</v>
      </c>
      <c r="G95" s="52" t="str">
        <f t="shared" ca="1" si="27"/>
        <v/>
      </c>
      <c r="H95" s="135">
        <f>'Default Conversions'!H15</f>
        <v>1.4999999999999999E-2</v>
      </c>
      <c r="I95" s="52" t="str">
        <f t="shared" ca="1" si="28"/>
        <v/>
      </c>
      <c r="J95" s="135">
        <f>'Default Conversions'!J15</f>
        <v>2.0000000000000001E-4</v>
      </c>
      <c r="K95" s="52" t="str">
        <f t="shared" ca="1" si="29"/>
        <v/>
      </c>
      <c r="L95" s="135">
        <f>'Default Conversions'!L15</f>
        <v>3.0000000000000001E-3</v>
      </c>
      <c r="M95" s="52" t="str">
        <f t="shared" ca="1" si="30"/>
        <v/>
      </c>
      <c r="N95" s="135">
        <f>'Default Conversions'!N15</f>
        <v>2.5200000000000001E-3</v>
      </c>
      <c r="O95" s="52" t="str">
        <f t="shared" ca="1" si="31"/>
        <v/>
      </c>
      <c r="P95" s="46"/>
    </row>
    <row r="96" spans="1:16" ht="15.75" thickBot="1" x14ac:dyDescent="0.3">
      <c r="A96" s="54" t="s">
        <v>310</v>
      </c>
      <c r="B96" s="55" t="s">
        <v>17</v>
      </c>
      <c r="C96" s="56" t="str">
        <f ca="1">IFERROR('transfer 3'!X59,"")</f>
        <v/>
      </c>
      <c r="D96" s="135">
        <f>'Default Conversions'!D16</f>
        <v>0.13900000000000001</v>
      </c>
      <c r="E96" s="52" t="str">
        <f t="shared" ca="1" si="27"/>
        <v/>
      </c>
      <c r="F96" s="135">
        <f>'Default Conversions'!F16</f>
        <v>22.545000000000002</v>
      </c>
      <c r="G96" s="52" t="str">
        <f t="shared" ca="1" si="27"/>
        <v/>
      </c>
      <c r="H96" s="135">
        <f>'Default Conversions'!H16</f>
        <v>5.8499999999999996E-2</v>
      </c>
      <c r="I96" s="52" t="str">
        <f t="shared" ca="1" si="28"/>
        <v/>
      </c>
      <c r="J96" s="135">
        <f>'Default Conversions'!J16</f>
        <v>2.0000000000000001E-4</v>
      </c>
      <c r="K96" s="52" t="str">
        <f t="shared" ca="1" si="29"/>
        <v/>
      </c>
      <c r="L96" s="135">
        <f>'Default Conversions'!L16</f>
        <v>7.0000000000000001E-3</v>
      </c>
      <c r="M96" s="52" t="str">
        <f t="shared" ca="1" si="30"/>
        <v/>
      </c>
      <c r="N96" s="135">
        <f>'Default Conversions'!N16</f>
        <v>2.6049999999999997E-3</v>
      </c>
      <c r="O96" s="52" t="str">
        <f t="shared" ca="1" si="31"/>
        <v/>
      </c>
      <c r="P96" s="46"/>
    </row>
    <row r="97" spans="1:16" ht="15.75" thickBot="1" x14ac:dyDescent="0.3">
      <c r="A97" s="54" t="s">
        <v>311</v>
      </c>
      <c r="B97" s="55" t="s">
        <v>17</v>
      </c>
      <c r="C97" s="56" t="str">
        <f ca="1">IFERROR('transfer 3'!X60+'transfer 3'!X62+'transfer 3'!X64+'transfer 3'!X66,"")</f>
        <v/>
      </c>
      <c r="D97" s="135">
        <f>'Default Conversions'!D11</f>
        <v>0.13900000000000001</v>
      </c>
      <c r="E97" s="52" t="str">
        <f t="shared" ca="1" si="27"/>
        <v/>
      </c>
      <c r="F97" s="52" t="str">
        <f ca="1">IFERROR(IF(ISNA('Transfer 1'!F14),'Default Conversions'!F11,'Transfer 1'!F14),"")</f>
        <v/>
      </c>
      <c r="G97" s="52" t="str">
        <f t="shared" ca="1" si="27"/>
        <v/>
      </c>
      <c r="H97" s="52" t="str">
        <f ca="1">IFERROR(IF(ISNA('Transfer 1'!H14),'Default Conversions'!H11,'Transfer 1'!H14),"")</f>
        <v/>
      </c>
      <c r="I97" s="52" t="str">
        <f t="shared" ca="1" si="28"/>
        <v/>
      </c>
      <c r="J97" s="52" t="str">
        <f ca="1">IFERROR(IF(ISNA('Transfer 1'!J14),'Default Conversions'!J11,'Transfer 1'!J14),"")</f>
        <v/>
      </c>
      <c r="K97" s="52" t="str">
        <f t="shared" ca="1" si="29"/>
        <v/>
      </c>
      <c r="L97" s="52" t="str">
        <f ca="1">IFERROR(IF(ISNA('Transfer 1'!L14),'Default Conversions'!L11,'Transfer 1'!L14),"")</f>
        <v/>
      </c>
      <c r="M97" s="52" t="str">
        <f t="shared" ca="1" si="30"/>
        <v/>
      </c>
      <c r="N97" s="52" t="str">
        <f ca="1">IFERROR(IF(ISNA('Transfer 1'!N14),'Default Conversions'!N11,'Transfer 1'!N14),"")</f>
        <v/>
      </c>
      <c r="O97" s="52" t="str">
        <f t="shared" ca="1" si="31"/>
        <v/>
      </c>
      <c r="P97" s="46"/>
    </row>
    <row r="98" spans="1:16" ht="15.75" thickBot="1" x14ac:dyDescent="0.3">
      <c r="A98" s="54" t="s">
        <v>109</v>
      </c>
      <c r="B98" s="55" t="s">
        <v>17</v>
      </c>
      <c r="C98" s="56" t="str">
        <f ca="1">IFERROR('transfer 3'!X67+'transfer 3'!X71,"")</f>
        <v/>
      </c>
      <c r="D98" s="135">
        <f>'Default Conversions'!D20</f>
        <v>0.124</v>
      </c>
      <c r="E98" s="52" t="str">
        <f t="shared" ca="1" si="27"/>
        <v/>
      </c>
      <c r="F98" s="135">
        <f>'Default Conversions'!F20</f>
        <v>19.600000000000001</v>
      </c>
      <c r="G98" s="52" t="str">
        <f t="shared" ca="1" si="27"/>
        <v/>
      </c>
      <c r="H98" s="135">
        <f>'Default Conversions'!H20</f>
        <v>0.11</v>
      </c>
      <c r="I98" s="52" t="str">
        <f t="shared" ca="1" si="28"/>
        <v/>
      </c>
      <c r="J98" s="135">
        <f>'Default Conversions'!J20</f>
        <v>4.4999999999999997E-3</v>
      </c>
      <c r="K98" s="52" t="str">
        <f t="shared" ca="1" si="29"/>
        <v/>
      </c>
      <c r="L98" s="135">
        <f>'Default Conversions'!L20</f>
        <v>5.4000000000000001E-4</v>
      </c>
      <c r="M98" s="52" t="str">
        <f t="shared" ca="1" si="30"/>
        <v/>
      </c>
      <c r="N98" s="52" t="str">
        <f ca="1">IFERROR(IF(ISNA('Transfer 1'!N15),'Default Conversions'!N20,'Transfer 1'!N15),"")</f>
        <v/>
      </c>
      <c r="O98" s="52" t="str">
        <f t="shared" ca="1" si="31"/>
        <v/>
      </c>
      <c r="P98" s="46"/>
    </row>
    <row r="99" spans="1:16" ht="15.75" thickBot="1" x14ac:dyDescent="0.3">
      <c r="A99" s="54" t="s">
        <v>312</v>
      </c>
      <c r="B99" s="55" t="s">
        <v>17</v>
      </c>
      <c r="C99" s="56" t="str">
        <f ca="1">IFERROR('transfer 3'!X68,"")</f>
        <v/>
      </c>
      <c r="D99" s="135">
        <f>'Default Conversions'!D23</f>
        <v>0.124</v>
      </c>
      <c r="E99" s="52" t="str">
        <f t="shared" ca="1" si="27"/>
        <v/>
      </c>
      <c r="F99" s="135">
        <f>'Default Conversions'!F23</f>
        <v>19.77</v>
      </c>
      <c r="G99" s="52" t="str">
        <f t="shared" ca="1" si="27"/>
        <v/>
      </c>
      <c r="H99" s="135">
        <f>'Default Conversions'!H23</f>
        <v>2.7E-2</v>
      </c>
      <c r="I99" s="52" t="str">
        <f t="shared" ca="1" si="28"/>
        <v/>
      </c>
      <c r="J99" s="135">
        <f>'Default Conversions'!J23</f>
        <v>3.6000000000000002E-4</v>
      </c>
      <c r="K99" s="52" t="str">
        <f t="shared" ca="1" si="29"/>
        <v/>
      </c>
      <c r="L99" s="135">
        <f>'Default Conversions'!L23</f>
        <v>3.0000000000000001E-3</v>
      </c>
      <c r="M99" s="52" t="str">
        <f t="shared" ca="1" si="30"/>
        <v/>
      </c>
      <c r="N99" s="135">
        <f>'Default Conversions'!N23</f>
        <v>6.7000000000000002E-3</v>
      </c>
      <c r="O99" s="52" t="str">
        <f t="shared" ca="1" si="31"/>
        <v/>
      </c>
      <c r="P99" s="46"/>
    </row>
    <row r="100" spans="1:16" ht="15.75" thickBot="1" x14ac:dyDescent="0.3">
      <c r="A100" s="54" t="s">
        <v>313</v>
      </c>
      <c r="B100" s="55" t="s">
        <v>17</v>
      </c>
      <c r="C100" s="56" t="str">
        <f ca="1">IFERROR('transfer 3'!X69,"")</f>
        <v/>
      </c>
      <c r="D100" s="135">
        <f>'Default Conversions'!D24</f>
        <v>0.124</v>
      </c>
      <c r="E100" s="52" t="str">
        <f t="shared" ca="1" si="27"/>
        <v/>
      </c>
      <c r="F100" s="135">
        <f>'Default Conversions'!F24</f>
        <v>19.79</v>
      </c>
      <c r="G100" s="52" t="str">
        <f t="shared" ca="1" si="27"/>
        <v/>
      </c>
      <c r="H100" s="135">
        <f>'Default Conversions'!H24</f>
        <v>3.5000000000000003E-2</v>
      </c>
      <c r="I100" s="52" t="str">
        <f t="shared" ca="1" si="28"/>
        <v/>
      </c>
      <c r="J100" s="135">
        <f>'Default Conversions'!J24</f>
        <v>3.6000000000000002E-4</v>
      </c>
      <c r="K100" s="52" t="str">
        <f t="shared" ca="1" si="29"/>
        <v/>
      </c>
      <c r="L100" s="135">
        <f>'Default Conversions'!L24</f>
        <v>3.0000000000000001E-3</v>
      </c>
      <c r="M100" s="52" t="str">
        <f t="shared" ca="1" si="30"/>
        <v/>
      </c>
      <c r="N100" s="135">
        <f>'Default Conversions'!N24</f>
        <v>6.6100000000000004E-3</v>
      </c>
      <c r="O100" s="52" t="str">
        <f t="shared" ca="1" si="31"/>
        <v/>
      </c>
      <c r="P100" s="46"/>
    </row>
    <row r="101" spans="1:16" ht="15.75" thickBot="1" x14ac:dyDescent="0.3">
      <c r="A101" s="54" t="s">
        <v>314</v>
      </c>
      <c r="B101" s="55" t="s">
        <v>17</v>
      </c>
      <c r="C101" s="56" t="str">
        <f ca="1">IFERROR('transfer 3'!X70+'transfer 3'!X72,"")</f>
        <v/>
      </c>
      <c r="D101" s="135">
        <f>'Default Conversions'!D23</f>
        <v>0.124</v>
      </c>
      <c r="E101" s="52" t="str">
        <f t="shared" ca="1" si="27"/>
        <v/>
      </c>
      <c r="F101" s="52" t="str">
        <f ca="1">IFERROR(IF(ISNA('Transfer 1'!F15),'Default Conversions'!F20,'Transfer 1'!F15),"")</f>
        <v/>
      </c>
      <c r="G101" s="52" t="str">
        <f t="shared" ca="1" si="27"/>
        <v/>
      </c>
      <c r="H101" s="52" t="str">
        <f ca="1">IFERROR(IF(ISNA('Transfer 1'!H15),'Default Conversions'!H20,'Transfer 1'!H15),"")</f>
        <v/>
      </c>
      <c r="I101" s="52" t="str">
        <f t="shared" ca="1" si="28"/>
        <v/>
      </c>
      <c r="J101" s="52" t="str">
        <f ca="1">IFERROR(IF(ISNA('Transfer 1'!J15),'Default Conversions'!J20,'Transfer 1'!J15),"")</f>
        <v/>
      </c>
      <c r="K101" s="52" t="str">
        <f t="shared" ca="1" si="29"/>
        <v/>
      </c>
      <c r="L101" s="52" t="str">
        <f ca="1">IFERROR(IF(ISNA('Transfer 1'!L15),'Default Conversions'!L20,'Transfer 1'!L15),"")</f>
        <v/>
      </c>
      <c r="M101" s="52" t="str">
        <f t="shared" ca="1" si="30"/>
        <v/>
      </c>
      <c r="N101" s="52" t="str">
        <f ca="1">IFERROR(IF(ISNA('Transfer 1'!N15),'Default Conversions'!N20,'Transfer 1'!N15),"")</f>
        <v/>
      </c>
      <c r="O101" s="52" t="str">
        <f t="shared" ca="1" si="31"/>
        <v/>
      </c>
      <c r="P101" s="46"/>
    </row>
    <row r="102" spans="1:16" ht="15.75" thickBot="1" x14ac:dyDescent="0.3">
      <c r="A102" s="54" t="s">
        <v>110</v>
      </c>
      <c r="B102" s="55" t="s">
        <v>24</v>
      </c>
      <c r="C102" s="56" t="str">
        <f ca="1">IFERROR('transfer 3'!X73+'transfer 3'!X75,"")</f>
        <v/>
      </c>
      <c r="D102" s="135">
        <f>'Default Conversions'!D26</f>
        <v>0.10299999999999999</v>
      </c>
      <c r="E102" s="52" t="str">
        <f t="shared" ca="1" si="27"/>
        <v/>
      </c>
      <c r="F102" s="135">
        <f>'Default Conversions'!F26</f>
        <v>13.1</v>
      </c>
      <c r="G102" s="121" t="str">
        <f t="shared" ca="1" si="27"/>
        <v/>
      </c>
      <c r="H102" s="135">
        <f>'Default Conversions'!H26</f>
        <v>0.01</v>
      </c>
      <c r="I102" s="52" t="str">
        <f t="shared" ca="1" si="28"/>
        <v/>
      </c>
      <c r="J102" s="135">
        <f>'Default Conversions'!J26</f>
        <v>6.2999999999999998E-6</v>
      </c>
      <c r="K102" s="121" t="str">
        <f t="shared" ca="1" si="29"/>
        <v/>
      </c>
      <c r="L102" s="135">
        <f>'Default Conversions'!L26</f>
        <v>7.6000000000000004E-4</v>
      </c>
      <c r="M102" s="121" t="str">
        <f t="shared" ca="1" si="30"/>
        <v/>
      </c>
      <c r="N102" s="135">
        <f>'Default Conversions'!N26</f>
        <v>8.3999999999999992E-6</v>
      </c>
      <c r="O102" s="121" t="str">
        <f t="shared" ca="1" si="31"/>
        <v/>
      </c>
      <c r="P102" s="46"/>
    </row>
    <row r="103" spans="1:16" ht="15.75" thickBot="1" x14ac:dyDescent="0.3">
      <c r="A103" s="54" t="s">
        <v>315</v>
      </c>
      <c r="B103" s="55" t="s">
        <v>24</v>
      </c>
      <c r="C103" s="56" t="str">
        <f ca="1">IFERROR('transfer 3'!X74,"")</f>
        <v/>
      </c>
      <c r="D103" s="135">
        <f>'Default Conversions'!D26</f>
        <v>0.10299999999999999</v>
      </c>
      <c r="E103" s="52" t="str">
        <f t="shared" ca="1" si="27"/>
        <v/>
      </c>
      <c r="F103" s="248" t="str">
        <f ca="1">IFERROR(IF(ISNA('Transfer 1'!F16),'Default Conversions'!F26,'Transfer 1'!F16),"")</f>
        <v/>
      </c>
      <c r="G103" s="134" t="str">
        <f t="shared" ca="1" si="27"/>
        <v/>
      </c>
      <c r="H103" s="248" t="str">
        <f ca="1">IFERROR(IF(ISNA('Transfer 1'!H16),'Default Conversions'!H26,'Transfer 1'!H16),"")</f>
        <v/>
      </c>
      <c r="I103" s="52" t="str">
        <f t="shared" ca="1" si="28"/>
        <v/>
      </c>
      <c r="J103" s="248" t="str">
        <f ca="1">IFERROR(IF(ISNA('Transfer 1'!J16),'Default Conversions'!J26,'Transfer 1'!J16),"")</f>
        <v/>
      </c>
      <c r="K103" s="134" t="str">
        <f t="shared" ca="1" si="29"/>
        <v/>
      </c>
      <c r="L103" s="248" t="str">
        <f ca="1">IFERROR(IF(ISNA('Transfer 1'!L16),'Default Conversions'!L26,'Transfer 1'!L16),"")</f>
        <v/>
      </c>
      <c r="M103" s="134" t="str">
        <f t="shared" ca="1" si="30"/>
        <v/>
      </c>
      <c r="N103" s="248" t="str">
        <f ca="1">IFERROR(IF(ISNA('Transfer 1'!N16),'Default Conversions'!N26,'Transfer 1'!N16),"")</f>
        <v/>
      </c>
      <c r="O103" s="134" t="str">
        <f t="shared" ca="1" si="31"/>
        <v/>
      </c>
      <c r="P103" s="46"/>
    </row>
    <row r="104" spans="1:16" ht="15.75" thickBot="1" x14ac:dyDescent="0.3">
      <c r="A104" s="54" t="str">
        <f ca="1">IFERROR('transfer 3'!Q81,"Other conventional energy transportation #1")</f>
        <v>Other conventional energy transportation #1</v>
      </c>
      <c r="B104" s="55" t="str">
        <f ca="1">IFERROR('transfer 3'!R81,"TBD")</f>
        <v>TBD</v>
      </c>
      <c r="C104" s="56" t="str">
        <f ca="1">IFERROR('transfer 3'!X81,"")</f>
        <v/>
      </c>
      <c r="D104" s="135" t="str">
        <f ca="1">IFERROR('Transfer 1'!D56,"")</f>
        <v/>
      </c>
      <c r="E104" s="52" t="str">
        <f t="shared" ca="1" si="27"/>
        <v/>
      </c>
      <c r="F104" s="135" t="str">
        <f ca="1">IFERROR('Transfer 1'!F56,"")</f>
        <v/>
      </c>
      <c r="G104" s="52" t="str">
        <f t="shared" ca="1" si="27"/>
        <v/>
      </c>
      <c r="H104" s="135" t="str">
        <f ca="1">IFERROR('Transfer 1'!H56,"")</f>
        <v/>
      </c>
      <c r="I104" s="52" t="str">
        <f t="shared" ca="1" si="28"/>
        <v/>
      </c>
      <c r="J104" s="135" t="str">
        <f ca="1">IFERROR('Transfer 1'!J56,"")</f>
        <v/>
      </c>
      <c r="K104" s="52" t="str">
        <f t="shared" ca="1" si="29"/>
        <v/>
      </c>
      <c r="L104" s="135" t="str">
        <f ca="1">IFERROR('Transfer 1'!L56,"")</f>
        <v/>
      </c>
      <c r="M104" s="52" t="str">
        <f t="shared" ca="1" si="30"/>
        <v/>
      </c>
      <c r="N104" s="135" t="str">
        <f ca="1">IFERROR('Transfer 1'!N56,"")</f>
        <v/>
      </c>
      <c r="O104" s="52" t="str">
        <f t="shared" ca="1" si="31"/>
        <v/>
      </c>
      <c r="P104" s="46"/>
    </row>
    <row r="105" spans="1:16" ht="15.75" thickBot="1" x14ac:dyDescent="0.3">
      <c r="A105" s="54" t="str">
        <f ca="1">IFERROR('transfer 3'!Q82,"Other conventional energy transportation #1")</f>
        <v>Other conventional energy transportation #1</v>
      </c>
      <c r="B105" s="55" t="str">
        <f ca="1">IFERROR('transfer 3'!R82,"TBD")</f>
        <v>TBD</v>
      </c>
      <c r="C105" s="56" t="str">
        <f ca="1">IFERROR('transfer 3'!X82,"")</f>
        <v/>
      </c>
      <c r="D105" s="135" t="str">
        <f ca="1">IFERROR('Transfer 1'!D57,"")</f>
        <v/>
      </c>
      <c r="E105" s="52" t="str">
        <f t="shared" ca="1" si="27"/>
        <v/>
      </c>
      <c r="F105" s="135" t="str">
        <f ca="1">IFERROR('Transfer 1'!F57,"")</f>
        <v/>
      </c>
      <c r="G105" s="52" t="str">
        <f t="shared" ca="1" si="27"/>
        <v/>
      </c>
      <c r="H105" s="135" t="str">
        <f ca="1">IFERROR('Transfer 1'!H57,"")</f>
        <v/>
      </c>
      <c r="I105" s="52" t="str">
        <f t="shared" ca="1" si="28"/>
        <v/>
      </c>
      <c r="J105" s="135" t="str">
        <f ca="1">IFERROR('Transfer 1'!J57,"")</f>
        <v/>
      </c>
      <c r="K105" s="52" t="str">
        <f t="shared" ca="1" si="29"/>
        <v/>
      </c>
      <c r="L105" s="135" t="str">
        <f ca="1">IFERROR('Transfer 1'!L57,"")</f>
        <v/>
      </c>
      <c r="M105" s="52" t="str">
        <f t="shared" ca="1" si="30"/>
        <v/>
      </c>
      <c r="N105" s="135" t="str">
        <f ca="1">IFERROR('Transfer 1'!N57,"")</f>
        <v/>
      </c>
      <c r="O105" s="52" t="str">
        <f t="shared" ca="1" si="31"/>
        <v/>
      </c>
      <c r="P105" s="46"/>
    </row>
    <row r="106" spans="1:16" ht="15.75" thickBot="1" x14ac:dyDescent="0.3">
      <c r="A106" s="125" t="s">
        <v>96</v>
      </c>
      <c r="B106" s="135"/>
      <c r="C106" s="135"/>
      <c r="D106" s="135"/>
      <c r="E106" s="138">
        <f ca="1">SUM(E94:E105)</f>
        <v>0</v>
      </c>
      <c r="F106" s="135"/>
      <c r="G106" s="138">
        <f ca="1">SUM(G94:G105)</f>
        <v>0</v>
      </c>
      <c r="H106" s="135"/>
      <c r="I106" s="138">
        <f ca="1">SUM(I94:I105)</f>
        <v>0</v>
      </c>
      <c r="J106" s="135"/>
      <c r="K106" s="138">
        <f ca="1">SUM(K94:K105)</f>
        <v>0</v>
      </c>
      <c r="L106" s="135"/>
      <c r="M106" s="138">
        <f ca="1">SUM(M94:M105)</f>
        <v>0</v>
      </c>
      <c r="N106" s="139"/>
      <c r="O106" s="138">
        <f ca="1">SUM(O94:O105)</f>
        <v>0</v>
      </c>
      <c r="P106" s="46"/>
    </row>
    <row r="107" spans="1:16" ht="30" customHeight="1" thickBot="1" x14ac:dyDescent="0.3">
      <c r="A107" s="343" t="s">
        <v>141</v>
      </c>
      <c r="B107" s="344"/>
      <c r="C107" s="344"/>
      <c r="D107" s="344"/>
      <c r="E107" s="344"/>
      <c r="F107" s="344"/>
      <c r="G107" s="344"/>
      <c r="H107" s="344"/>
      <c r="I107" s="344"/>
      <c r="J107" s="344"/>
      <c r="K107" s="344"/>
      <c r="L107" s="344"/>
      <c r="M107" s="344"/>
      <c r="N107" s="344"/>
      <c r="O107" s="345"/>
      <c r="P107" s="46"/>
    </row>
    <row r="108" spans="1:16" ht="15.75" thickBot="1" x14ac:dyDescent="0.3">
      <c r="A108" s="53" t="s">
        <v>25</v>
      </c>
      <c r="B108" s="135"/>
      <c r="C108" s="52"/>
      <c r="D108" s="135"/>
      <c r="E108" s="52"/>
      <c r="F108" s="135"/>
      <c r="G108" s="52"/>
      <c r="H108" s="135"/>
      <c r="I108" s="52"/>
      <c r="J108" s="135"/>
      <c r="K108" s="52"/>
      <c r="L108" s="135"/>
      <c r="M108" s="52"/>
      <c r="N108" s="135"/>
      <c r="O108" s="52"/>
      <c r="P108" s="46"/>
    </row>
    <row r="109" spans="1:16" ht="15.75" thickBot="1" x14ac:dyDescent="0.3">
      <c r="A109" s="54" t="s">
        <v>111</v>
      </c>
      <c r="B109" s="55" t="s">
        <v>17</v>
      </c>
      <c r="C109" s="56" t="str">
        <f ca="1">IFERROR('transfer 3'!X49+'transfer 3'!X51+'transfer 3'!X53+'transfer 3'!X55,"")</f>
        <v/>
      </c>
      <c r="D109" s="135">
        <f>'Default Conversions'!D10</f>
        <v>0.127</v>
      </c>
      <c r="E109" s="52" t="str">
        <f t="shared" ref="E109:G112" ca="1" si="32">IFERROR(D109*$C109,"")</f>
        <v/>
      </c>
      <c r="F109" s="135">
        <f>'Default Conversions'!F10</f>
        <v>22.3</v>
      </c>
      <c r="G109" s="52" t="str">
        <f t="shared" ref="G109" ca="1" si="33">IFERROR(F109*$C109,"")</f>
        <v/>
      </c>
      <c r="H109" s="135">
        <f>'Default Conversions'!H10</f>
        <v>0.2</v>
      </c>
      <c r="I109" s="52" t="str">
        <f t="shared" ref="I109:I112" ca="1" si="34">IFERROR(H109*$C109,"")</f>
        <v/>
      </c>
      <c r="J109" s="135">
        <f>'Default Conversions'!J10</f>
        <v>0</v>
      </c>
      <c r="K109" s="52" t="str">
        <f t="shared" ref="K109:K112" ca="1" si="35">IFERROR(J109*$C109,"")</f>
        <v/>
      </c>
      <c r="L109" s="135">
        <f>'Default Conversions'!L10</f>
        <v>9.8999999999999999E-4</v>
      </c>
      <c r="M109" s="52" t="str">
        <f t="shared" ref="M109:M112" ca="1" si="36">IFERROR(L109*$C109,"")</f>
        <v/>
      </c>
      <c r="N109" s="135" t="str">
        <f>'Default Conversions'!N10</f>
        <v>NP</v>
      </c>
      <c r="O109" s="52" t="str">
        <f t="shared" ref="O109:O112" ca="1" si="37">IFERROR(N109*$C109,"")</f>
        <v/>
      </c>
      <c r="P109" s="46"/>
    </row>
    <row r="110" spans="1:16" ht="15.75" thickBot="1" x14ac:dyDescent="0.3">
      <c r="A110" s="54" t="s">
        <v>316</v>
      </c>
      <c r="B110" s="55" t="s">
        <v>17</v>
      </c>
      <c r="C110" s="56" t="str">
        <f ca="1">IFERROR('transfer 3'!X50+'transfer 3'!X52+'transfer 3'!X54+'transfer 3'!X56,"")</f>
        <v/>
      </c>
      <c r="D110" s="135">
        <f>'Default Conversions'!D10</f>
        <v>0.127</v>
      </c>
      <c r="E110" s="52" t="str">
        <f t="shared" ca="1" si="32"/>
        <v/>
      </c>
      <c r="F110" s="135" t="str">
        <f ca="1">IFERROR(IF(ISNA('Transfer 1'!F13),'Default Conversions'!F10,'Transfer 1'!F13),"")</f>
        <v/>
      </c>
      <c r="G110" s="52" t="str">
        <f t="shared" ca="1" si="32"/>
        <v/>
      </c>
      <c r="H110" s="135" t="str">
        <f ca="1">IFERROR(IF(ISNA('Transfer 1'!H13),'Default Conversions'!H10,'Transfer 1'!H13),"")</f>
        <v/>
      </c>
      <c r="I110" s="52" t="str">
        <f t="shared" ca="1" si="34"/>
        <v/>
      </c>
      <c r="J110" s="135" t="str">
        <f ca="1">IFERROR(IF(ISNA('Transfer 1'!J13),'Default Conversions'!J10,'Transfer 1'!J13),"")</f>
        <v/>
      </c>
      <c r="K110" s="52" t="str">
        <f t="shared" ca="1" si="35"/>
        <v/>
      </c>
      <c r="L110" s="135" t="str">
        <f ca="1">IFERROR(IF(ISNA('Transfer 1'!L13),'Default Conversions'!L10,'Transfer 1'!L13),"")</f>
        <v/>
      </c>
      <c r="M110" s="52" t="str">
        <f t="shared" ca="1" si="36"/>
        <v/>
      </c>
      <c r="N110" s="135" t="str">
        <f ca="1">IFERROR(IF(ISNA('Transfer 1'!N13),'Default Conversions'!N10,'Transfer 1'!N13),"")</f>
        <v/>
      </c>
      <c r="O110" s="52" t="str">
        <f t="shared" ca="1" si="37"/>
        <v/>
      </c>
      <c r="P110" s="46"/>
    </row>
    <row r="111" spans="1:16" ht="15.75" thickBot="1" x14ac:dyDescent="0.3">
      <c r="A111" s="54" t="str">
        <f ca="1">IFERROR('transfer 3'!Q86,"Other renewable energy transportation #1")</f>
        <v>Other renewable energy transportation #1</v>
      </c>
      <c r="B111" s="55" t="str">
        <f ca="1">IFERROR('transfer 3'!R86,"TBD")</f>
        <v>TBD</v>
      </c>
      <c r="C111" s="56" t="str">
        <f ca="1">IFERROR('transfer 3'!X86,"")</f>
        <v/>
      </c>
      <c r="D111" s="135" t="str">
        <f ca="1">IFERROR('Transfer 1'!D68,"")</f>
        <v/>
      </c>
      <c r="E111" s="52" t="str">
        <f t="shared" ca="1" si="32"/>
        <v/>
      </c>
      <c r="F111" s="135" t="str">
        <f ca="1">IFERROR('Transfer 1'!F68,"")</f>
        <v/>
      </c>
      <c r="G111" s="52" t="str">
        <f t="shared" ca="1" si="32"/>
        <v/>
      </c>
      <c r="H111" s="135" t="str">
        <f ca="1">IFERROR('Transfer 1'!H68,"")</f>
        <v/>
      </c>
      <c r="I111" s="52" t="str">
        <f t="shared" ca="1" si="34"/>
        <v/>
      </c>
      <c r="J111" s="135" t="str">
        <f ca="1">IFERROR('Transfer 1'!J68,"")</f>
        <v/>
      </c>
      <c r="K111" s="52" t="str">
        <f t="shared" ca="1" si="35"/>
        <v/>
      </c>
      <c r="L111" s="135" t="str">
        <f ca="1">IFERROR('Transfer 1'!L68,"")</f>
        <v/>
      </c>
      <c r="M111" s="52" t="str">
        <f t="shared" ca="1" si="36"/>
        <v/>
      </c>
      <c r="N111" s="135" t="str">
        <f ca="1">IFERROR('Transfer 1'!N68,"")</f>
        <v/>
      </c>
      <c r="O111" s="52" t="str">
        <f t="shared" ca="1" si="37"/>
        <v/>
      </c>
      <c r="P111" s="46"/>
    </row>
    <row r="112" spans="1:16" ht="15.75" thickBot="1" x14ac:dyDescent="0.3">
      <c r="A112" s="54" t="str">
        <f ca="1">IFERROR('transfer 3'!Q87,"Other renewable energy transportation #1")</f>
        <v>Other renewable energy transportation #1</v>
      </c>
      <c r="B112" s="55" t="str">
        <f ca="1">IFERROR('transfer 3'!R87,"TBD")</f>
        <v>TBD</v>
      </c>
      <c r="C112" s="56" t="str">
        <f ca="1">IFERROR('transfer 3'!X87,"")</f>
        <v/>
      </c>
      <c r="D112" s="135" t="str">
        <f ca="1">IFERROR('Transfer 1'!D69,"")</f>
        <v/>
      </c>
      <c r="E112" s="52" t="str">
        <f t="shared" ca="1" si="32"/>
        <v/>
      </c>
      <c r="F112" s="135" t="str">
        <f ca="1">IFERROR('Transfer 1'!F69,"")</f>
        <v/>
      </c>
      <c r="G112" s="52" t="str">
        <f t="shared" ca="1" si="32"/>
        <v/>
      </c>
      <c r="H112" s="135" t="str">
        <f ca="1">IFERROR('Transfer 1'!H69,"")</f>
        <v/>
      </c>
      <c r="I112" s="52" t="str">
        <f t="shared" ca="1" si="34"/>
        <v/>
      </c>
      <c r="J112" s="135" t="str">
        <f ca="1">IFERROR('Transfer 1'!J69,"")</f>
        <v/>
      </c>
      <c r="K112" s="52" t="str">
        <f t="shared" ca="1" si="35"/>
        <v/>
      </c>
      <c r="L112" s="135" t="str">
        <f ca="1">IFERROR('Transfer 1'!L69,"")</f>
        <v/>
      </c>
      <c r="M112" s="52" t="str">
        <f t="shared" ca="1" si="36"/>
        <v/>
      </c>
      <c r="N112" s="135" t="str">
        <f ca="1">IFERROR('Transfer 1'!N69,"")</f>
        <v/>
      </c>
      <c r="O112" s="52" t="str">
        <f t="shared" ca="1" si="37"/>
        <v/>
      </c>
      <c r="P112" s="46"/>
    </row>
    <row r="113" spans="1:16" ht="15.75" thickBot="1" x14ac:dyDescent="0.3">
      <c r="A113" s="125" t="s">
        <v>97</v>
      </c>
      <c r="B113" s="135"/>
      <c r="C113" s="135"/>
      <c r="D113" s="135"/>
      <c r="E113" s="140">
        <f ca="1">SUM(E109:E112)</f>
        <v>0</v>
      </c>
      <c r="F113" s="135"/>
      <c r="G113" s="140">
        <f ca="1">SUM(G109:G112)</f>
        <v>0</v>
      </c>
      <c r="H113" s="141"/>
      <c r="I113" s="140">
        <f ca="1">SUM(I109:I112)</f>
        <v>0</v>
      </c>
      <c r="J113" s="135"/>
      <c r="K113" s="140">
        <f ca="1">SUM(K109:K112)</f>
        <v>0</v>
      </c>
      <c r="L113" s="135"/>
      <c r="M113" s="140">
        <f ca="1">SUM(M109:M112)</f>
        <v>0</v>
      </c>
      <c r="N113" s="135"/>
      <c r="O113" s="140">
        <f ca="1">SUM(O109:O112)</f>
        <v>0</v>
      </c>
      <c r="P113" s="46"/>
    </row>
    <row r="114" spans="1:16" ht="30" customHeight="1" thickBot="1" x14ac:dyDescent="0.3">
      <c r="A114" s="343" t="s">
        <v>141</v>
      </c>
      <c r="B114" s="344"/>
      <c r="C114" s="344"/>
      <c r="D114" s="344"/>
      <c r="E114" s="344"/>
      <c r="F114" s="344"/>
      <c r="G114" s="344"/>
      <c r="H114" s="344"/>
      <c r="I114" s="344"/>
      <c r="J114" s="344"/>
      <c r="K114" s="344"/>
      <c r="L114" s="344"/>
      <c r="M114" s="344"/>
      <c r="N114" s="344"/>
      <c r="O114" s="345"/>
      <c r="P114" s="46"/>
    </row>
    <row r="115" spans="1:16" ht="15.75" thickBot="1" x14ac:dyDescent="0.3">
      <c r="A115" s="285" t="s">
        <v>118</v>
      </c>
      <c r="B115" s="135"/>
      <c r="C115" s="135"/>
      <c r="D115" s="135"/>
      <c r="E115" s="286">
        <f ca="1">SUM(E113,E106)</f>
        <v>0</v>
      </c>
      <c r="F115" s="135"/>
      <c r="G115" s="286">
        <f ca="1">SUM(G113,G106)</f>
        <v>0</v>
      </c>
      <c r="H115" s="141"/>
      <c r="I115" s="286">
        <f ca="1">SUM(I113,I106)</f>
        <v>0</v>
      </c>
      <c r="J115" s="135"/>
      <c r="K115" s="286">
        <f ca="1">SUM(K113,K106)</f>
        <v>0</v>
      </c>
      <c r="L115" s="135"/>
      <c r="M115" s="286">
        <f ca="1">SUM(M113,M106)</f>
        <v>0</v>
      </c>
      <c r="N115" s="135"/>
      <c r="O115" s="286">
        <f ca="1">SUM(O113,O106)</f>
        <v>0</v>
      </c>
      <c r="P115" s="46"/>
    </row>
    <row r="116" spans="1:16" ht="14.45" customHeight="1" x14ac:dyDescent="0.25">
      <c r="A116" s="282"/>
      <c r="B116" s="283"/>
      <c r="C116" s="283"/>
      <c r="D116" s="283"/>
      <c r="E116" s="283"/>
      <c r="F116" s="283"/>
      <c r="G116" s="283"/>
      <c r="H116" s="283"/>
      <c r="I116" s="283"/>
      <c r="J116" s="283"/>
      <c r="K116" s="283"/>
      <c r="L116" s="283"/>
      <c r="M116" s="283"/>
      <c r="N116" s="283"/>
      <c r="O116" s="284"/>
      <c r="P116" s="46"/>
    </row>
    <row r="117" spans="1:16" ht="14.45" customHeight="1" x14ac:dyDescent="0.25">
      <c r="A117" s="265"/>
      <c r="B117" s="264"/>
      <c r="C117" s="264"/>
      <c r="D117" s="264"/>
      <c r="E117" s="264"/>
      <c r="F117" s="264"/>
      <c r="G117" s="264"/>
      <c r="H117" s="264"/>
      <c r="I117" s="264"/>
      <c r="J117" s="264"/>
      <c r="K117" s="264"/>
      <c r="L117" s="264"/>
      <c r="M117" s="264"/>
      <c r="N117" s="264"/>
      <c r="O117" s="266"/>
      <c r="P117" s="46"/>
    </row>
    <row r="118" spans="1:16" ht="14.45" customHeight="1" x14ac:dyDescent="0.25">
      <c r="A118" s="265"/>
      <c r="B118" s="264"/>
      <c r="C118" s="264"/>
      <c r="D118" s="264"/>
      <c r="E118" s="264"/>
      <c r="F118" s="264"/>
      <c r="G118" s="264"/>
      <c r="H118" s="264"/>
      <c r="I118" s="264"/>
      <c r="J118" s="264"/>
      <c r="K118" s="264"/>
      <c r="L118" s="264"/>
      <c r="M118" s="264"/>
      <c r="N118" s="264"/>
      <c r="O118" s="266"/>
      <c r="P118" s="46"/>
    </row>
    <row r="119" spans="1:16" ht="14.45" customHeight="1" x14ac:dyDescent="0.25">
      <c r="A119" s="265"/>
      <c r="B119" s="264"/>
      <c r="C119" s="264"/>
      <c r="D119" s="264"/>
      <c r="E119" s="264"/>
      <c r="F119" s="264"/>
      <c r="G119" s="264"/>
      <c r="H119" s="264"/>
      <c r="I119" s="264"/>
      <c r="J119" s="264"/>
      <c r="K119" s="264"/>
      <c r="L119" s="264"/>
      <c r="M119" s="264"/>
      <c r="N119" s="264"/>
      <c r="O119" s="266"/>
      <c r="P119" s="46"/>
    </row>
    <row r="120" spans="1:16" ht="14.45" customHeight="1" x14ac:dyDescent="0.25">
      <c r="A120" s="265"/>
      <c r="B120" s="264"/>
      <c r="C120" s="264"/>
      <c r="D120" s="264"/>
      <c r="E120" s="264"/>
      <c r="F120" s="264"/>
      <c r="G120" s="264"/>
      <c r="H120" s="264"/>
      <c r="I120" s="264"/>
      <c r="J120" s="264"/>
      <c r="K120" s="264"/>
      <c r="L120" s="264"/>
      <c r="M120" s="264"/>
      <c r="N120" s="264"/>
      <c r="O120" s="266"/>
      <c r="P120" s="46"/>
    </row>
    <row r="121" spans="1:16" ht="14.45" customHeight="1" x14ac:dyDescent="0.25">
      <c r="A121" s="265"/>
      <c r="B121" s="264"/>
      <c r="C121" s="264"/>
      <c r="D121" s="264"/>
      <c r="E121" s="264"/>
      <c r="F121" s="264"/>
      <c r="G121" s="264"/>
      <c r="H121" s="264"/>
      <c r="I121" s="264"/>
      <c r="J121" s="264"/>
      <c r="K121" s="264"/>
      <c r="L121" s="264"/>
      <c r="M121" s="264"/>
      <c r="N121" s="264"/>
      <c r="O121" s="266"/>
      <c r="P121" s="46"/>
    </row>
    <row r="122" spans="1:16" ht="14.45" customHeight="1" x14ac:dyDescent="0.25">
      <c r="A122" s="265"/>
      <c r="B122" s="264"/>
      <c r="C122" s="264"/>
      <c r="D122" s="264"/>
      <c r="E122" s="264"/>
      <c r="F122" s="264"/>
      <c r="G122" s="264"/>
      <c r="H122" s="264"/>
      <c r="I122" s="264"/>
      <c r="J122" s="264"/>
      <c r="K122" s="264"/>
      <c r="L122" s="264"/>
      <c r="M122" s="264"/>
      <c r="N122" s="264"/>
      <c r="O122" s="266"/>
      <c r="P122" s="46"/>
    </row>
    <row r="123" spans="1:16" ht="14.45" customHeight="1" x14ac:dyDescent="0.25">
      <c r="A123" s="265"/>
      <c r="B123" s="264"/>
      <c r="C123" s="264"/>
      <c r="D123" s="264"/>
      <c r="E123" s="264"/>
      <c r="F123" s="264"/>
      <c r="G123" s="264"/>
      <c r="H123" s="264"/>
      <c r="I123" s="264"/>
      <c r="J123" s="264"/>
      <c r="K123" s="264"/>
      <c r="L123" s="264"/>
      <c r="M123" s="264"/>
      <c r="N123" s="264"/>
      <c r="O123" s="266"/>
      <c r="P123" s="46"/>
    </row>
    <row r="124" spans="1:16" ht="14.45" customHeight="1" x14ac:dyDescent="0.25">
      <c r="A124" s="265"/>
      <c r="B124" s="264"/>
      <c r="C124" s="264"/>
      <c r="D124" s="264"/>
      <c r="E124" s="264"/>
      <c r="F124" s="264"/>
      <c r="G124" s="264"/>
      <c r="H124" s="264"/>
      <c r="I124" s="264"/>
      <c r="J124" s="264"/>
      <c r="K124" s="264"/>
      <c r="L124" s="264"/>
      <c r="M124" s="264"/>
      <c r="N124" s="264"/>
      <c r="O124" s="266"/>
      <c r="P124" s="46"/>
    </row>
    <row r="125" spans="1:16" ht="14.45" customHeight="1" thickBot="1" x14ac:dyDescent="0.3">
      <c r="A125" s="267"/>
      <c r="B125" s="268"/>
      <c r="C125" s="268"/>
      <c r="D125" s="268"/>
      <c r="E125" s="268"/>
      <c r="F125" s="268"/>
      <c r="G125" s="268"/>
      <c r="H125" s="268" t="s">
        <v>120</v>
      </c>
      <c r="I125" s="268"/>
      <c r="J125" s="268"/>
      <c r="K125" s="268"/>
      <c r="L125" s="268"/>
      <c r="M125" s="268"/>
      <c r="N125" s="268"/>
      <c r="O125" s="269"/>
      <c r="P125" s="46"/>
    </row>
    <row r="126" spans="1:16" ht="15.75" x14ac:dyDescent="0.25">
      <c r="A126" s="230" t="str">
        <f>General!$A$4</f>
        <v>Spreadsheets for Environmental Footprint Analysis (SEFA) Version 3.0, November 2019</v>
      </c>
      <c r="B126" s="213"/>
      <c r="C126" s="213"/>
      <c r="D126" s="213"/>
      <c r="E126" s="213"/>
      <c r="F126" s="213"/>
      <c r="G126" s="213"/>
      <c r="H126" s="213"/>
      <c r="I126" s="213"/>
      <c r="J126" s="213"/>
      <c r="K126" s="213"/>
      <c r="L126" s="213"/>
      <c r="M126" s="213"/>
      <c r="N126" s="2"/>
      <c r="O126" s="47" t="e">
        <f ca="1">General!$A$3</f>
        <v>#REF!</v>
      </c>
      <c r="P126" s="46"/>
    </row>
    <row r="127" spans="1:16" x14ac:dyDescent="0.25">
      <c r="A127" s="213"/>
      <c r="B127" s="213"/>
      <c r="C127" s="213" t="s">
        <v>120</v>
      </c>
      <c r="D127" s="213"/>
      <c r="E127" s="213"/>
      <c r="F127" s="213"/>
      <c r="G127" s="213"/>
      <c r="H127" s="213"/>
      <c r="I127" s="213"/>
      <c r="J127" s="213"/>
      <c r="K127" s="213"/>
      <c r="L127" s="213"/>
      <c r="M127" s="213"/>
      <c r="N127" s="2"/>
      <c r="O127" s="47" t="e">
        <f ca="1">General!$A$6</f>
        <v>#REF!</v>
      </c>
      <c r="P127" s="46"/>
    </row>
    <row r="128" spans="1:16" x14ac:dyDescent="0.25">
      <c r="A128" s="213"/>
      <c r="B128" s="213" t="s">
        <v>120</v>
      </c>
      <c r="C128" s="213" t="s">
        <v>120</v>
      </c>
      <c r="D128" s="213"/>
      <c r="E128" s="213"/>
      <c r="F128" s="213"/>
      <c r="G128" s="213"/>
      <c r="H128" s="213"/>
      <c r="I128" s="213"/>
      <c r="J128" s="213"/>
      <c r="K128" s="213"/>
      <c r="L128" s="213"/>
      <c r="M128" s="213"/>
      <c r="N128" s="2"/>
      <c r="O128" s="47" t="e">
        <f ca="1">General!$C$21</f>
        <v>#REF!</v>
      </c>
      <c r="P128" s="46"/>
    </row>
    <row r="129" spans="1:16" ht="18.75" x14ac:dyDescent="0.3">
      <c r="A129" s="354" t="e">
        <f ca="1">CONCATENATE(O3," - Off-Site Footprint (Scope 3b)")</f>
        <v>#REF!</v>
      </c>
      <c r="B129" s="354"/>
      <c r="C129" s="354"/>
      <c r="D129" s="354"/>
      <c r="E129" s="354"/>
      <c r="F129" s="354"/>
      <c r="G129" s="354"/>
      <c r="H129" s="354"/>
      <c r="I129" s="354"/>
      <c r="J129" s="354"/>
      <c r="K129" s="354"/>
      <c r="L129" s="354"/>
      <c r="M129" s="354"/>
      <c r="N129" s="354"/>
      <c r="O129" s="354"/>
      <c r="P129" s="46"/>
    </row>
    <row r="130" spans="1:16" ht="15.75" thickBot="1" x14ac:dyDescent="0.3">
      <c r="A130" s="46"/>
      <c r="B130" s="46"/>
      <c r="C130" s="46"/>
      <c r="D130" s="46"/>
      <c r="E130" s="46"/>
      <c r="F130" s="46"/>
      <c r="G130" s="46"/>
      <c r="H130" s="46"/>
      <c r="I130" s="46"/>
      <c r="J130" s="46"/>
      <c r="K130" s="46"/>
      <c r="L130" s="46"/>
      <c r="M130" s="46"/>
      <c r="N130" s="46"/>
      <c r="O130" s="46"/>
      <c r="P130" s="46"/>
    </row>
    <row r="131" spans="1:16" ht="15.75" thickBot="1" x14ac:dyDescent="0.3">
      <c r="A131" s="349" t="s">
        <v>19</v>
      </c>
      <c r="B131" s="349" t="s">
        <v>0</v>
      </c>
      <c r="C131" s="349" t="s">
        <v>5</v>
      </c>
      <c r="D131" s="349" t="s">
        <v>6</v>
      </c>
      <c r="E131" s="349"/>
      <c r="F131" s="349" t="s">
        <v>7</v>
      </c>
      <c r="G131" s="349"/>
      <c r="H131" s="349" t="s">
        <v>8</v>
      </c>
      <c r="I131" s="349"/>
      <c r="J131" s="349" t="s">
        <v>9</v>
      </c>
      <c r="K131" s="349"/>
      <c r="L131" s="349" t="s">
        <v>10</v>
      </c>
      <c r="M131" s="349"/>
      <c r="N131" s="349" t="s">
        <v>11</v>
      </c>
      <c r="O131" s="349"/>
      <c r="P131" s="46"/>
    </row>
    <row r="132" spans="1:16" ht="15.75" thickBot="1" x14ac:dyDescent="0.3">
      <c r="A132" s="349"/>
      <c r="B132" s="349"/>
      <c r="C132" s="349"/>
      <c r="D132" s="143" t="s">
        <v>12</v>
      </c>
      <c r="E132" s="349" t="s">
        <v>13</v>
      </c>
      <c r="F132" s="143" t="s">
        <v>12</v>
      </c>
      <c r="G132" s="349" t="s">
        <v>119</v>
      </c>
      <c r="H132" s="143" t="s">
        <v>12</v>
      </c>
      <c r="I132" s="349" t="s">
        <v>14</v>
      </c>
      <c r="J132" s="143" t="s">
        <v>12</v>
      </c>
      <c r="K132" s="349" t="s">
        <v>14</v>
      </c>
      <c r="L132" s="143" t="s">
        <v>12</v>
      </c>
      <c r="M132" s="349" t="s">
        <v>14</v>
      </c>
      <c r="N132" s="143" t="s">
        <v>12</v>
      </c>
      <c r="O132" s="349" t="s">
        <v>14</v>
      </c>
      <c r="P132" s="46"/>
    </row>
    <row r="133" spans="1:16" ht="15.75" thickBot="1" x14ac:dyDescent="0.3">
      <c r="A133" s="349"/>
      <c r="B133" s="349"/>
      <c r="C133" s="349"/>
      <c r="D133" s="143" t="s">
        <v>15</v>
      </c>
      <c r="E133" s="349"/>
      <c r="F133" s="143" t="s">
        <v>15</v>
      </c>
      <c r="G133" s="349"/>
      <c r="H133" s="143" t="s">
        <v>15</v>
      </c>
      <c r="I133" s="349"/>
      <c r="J133" s="143" t="s">
        <v>15</v>
      </c>
      <c r="K133" s="349"/>
      <c r="L133" s="143" t="s">
        <v>15</v>
      </c>
      <c r="M133" s="349"/>
      <c r="N133" s="143" t="s">
        <v>15</v>
      </c>
      <c r="O133" s="349"/>
      <c r="P133" s="46"/>
    </row>
    <row r="134" spans="1:16" ht="15.75" thickBot="1" x14ac:dyDescent="0.3">
      <c r="A134" s="54"/>
      <c r="B134" s="135"/>
      <c r="C134" s="135"/>
      <c r="D134" s="135"/>
      <c r="E134" s="135"/>
      <c r="F134" s="135"/>
      <c r="G134" s="135"/>
      <c r="H134" s="135"/>
      <c r="I134" s="135"/>
      <c r="J134" s="135"/>
      <c r="K134" s="135"/>
      <c r="L134" s="135"/>
      <c r="M134" s="135"/>
      <c r="N134" s="135"/>
      <c r="O134" s="135"/>
      <c r="P134" s="46"/>
    </row>
    <row r="135" spans="1:16" ht="15.75" thickBot="1" x14ac:dyDescent="0.3">
      <c r="A135" s="53" t="s">
        <v>27</v>
      </c>
      <c r="B135" s="55"/>
      <c r="C135" s="52"/>
      <c r="D135" s="135"/>
      <c r="E135" s="52"/>
      <c r="F135" s="135"/>
      <c r="G135" s="52"/>
      <c r="H135" s="135"/>
      <c r="I135" s="52"/>
      <c r="J135" s="135"/>
      <c r="K135" s="52"/>
      <c r="L135" s="135"/>
      <c r="M135" s="52"/>
      <c r="N135" s="135"/>
      <c r="O135" s="52"/>
      <c r="P135" s="46"/>
    </row>
    <row r="136" spans="1:16" ht="15.75" thickBot="1" x14ac:dyDescent="0.3">
      <c r="A136" s="54" t="s">
        <v>247</v>
      </c>
      <c r="B136" s="55" t="s">
        <v>61</v>
      </c>
      <c r="C136" s="56" t="str">
        <f ca="1">IFERROR('transfer 3'!X91,"")</f>
        <v/>
      </c>
      <c r="D136" s="135">
        <f>'Default Conversions'!D31</f>
        <v>6.3299999999999995E-2</v>
      </c>
      <c r="E136" s="52" t="str">
        <f t="shared" ref="E136:E154" ca="1" si="38">IFERROR(D136*$C136,"")</f>
        <v/>
      </c>
      <c r="F136" s="135">
        <f>'Default Conversions'!F31</f>
        <v>9.15</v>
      </c>
      <c r="G136" s="52" t="str">
        <f t="shared" ref="G136:G154" ca="1" si="39">IFERROR(F136*$C136,"")</f>
        <v/>
      </c>
      <c r="H136" s="135">
        <f>'Default Conversions'!H31</f>
        <v>1.4800000000000001E-2</v>
      </c>
      <c r="I136" s="52" t="str">
        <f t="shared" ref="I136:I154" ca="1" si="40">IFERROR(H136*$C136,"")</f>
        <v/>
      </c>
      <c r="J136" s="135">
        <f>'Default Conversions'!J31</f>
        <v>2.8299999999999999E-2</v>
      </c>
      <c r="K136" s="52" t="str">
        <f t="shared" ref="K136:K154" ca="1" si="41">IFERROR(J136*$C136,"")</f>
        <v/>
      </c>
      <c r="L136" s="135">
        <f>'Default Conversions'!L31</f>
        <v>8.8000000000000005E-3</v>
      </c>
      <c r="M136" s="52" t="str">
        <f t="shared" ref="M136:M154" ca="1" si="42">IFERROR(L136*$C136,"")</f>
        <v/>
      </c>
      <c r="N136" s="135">
        <f>'Default Conversions'!N31</f>
        <v>1.0200000000000001E-3</v>
      </c>
      <c r="O136" s="52" t="str">
        <f t="shared" ref="O136:O154" ca="1" si="43">IFERROR(N136*$C136,"")</f>
        <v/>
      </c>
      <c r="P136" s="46"/>
    </row>
    <row r="137" spans="1:16" ht="15.75" thickBot="1" x14ac:dyDescent="0.3">
      <c r="A137" s="54" t="s">
        <v>248</v>
      </c>
      <c r="B137" s="55" t="s">
        <v>61</v>
      </c>
      <c r="C137" s="56" t="str">
        <f ca="1">IFERROR('transfer 3'!X92,"")</f>
        <v/>
      </c>
      <c r="D137" s="135">
        <f>'Default Conversions'!D32</f>
        <v>4.1200000000000001E-2</v>
      </c>
      <c r="E137" s="52" t="str">
        <f t="shared" ca="1" si="38"/>
        <v/>
      </c>
      <c r="F137" s="135">
        <f>'Default Conversions'!F32</f>
        <v>0.85</v>
      </c>
      <c r="G137" s="52" t="str">
        <f t="shared" ca="1" si="39"/>
        <v/>
      </c>
      <c r="H137" s="135">
        <f>'Default Conversions'!H32</f>
        <v>2.7100000000000002E-3</v>
      </c>
      <c r="I137" s="52" t="str">
        <f t="shared" ca="1" si="40"/>
        <v/>
      </c>
      <c r="J137" s="135">
        <f>'Default Conversions'!J32</f>
        <v>7.9799999999999992E-3</v>
      </c>
      <c r="K137" s="52" t="str">
        <f t="shared" ca="1" si="41"/>
        <v/>
      </c>
      <c r="L137" s="135">
        <f>'Default Conversions'!L32</f>
        <v>7.6599999999999997E-4</v>
      </c>
      <c r="M137" s="52" t="str">
        <f t="shared" ca="1" si="42"/>
        <v/>
      </c>
      <c r="N137" s="135">
        <f>'Default Conversions'!N32</f>
        <v>1.07E-3</v>
      </c>
      <c r="O137" s="52" t="str">
        <f t="shared" ca="1" si="43"/>
        <v/>
      </c>
      <c r="P137" s="46"/>
    </row>
    <row r="138" spans="1:16" ht="15.75" thickBot="1" x14ac:dyDescent="0.3">
      <c r="A138" s="54" t="s">
        <v>249</v>
      </c>
      <c r="B138" s="55" t="s">
        <v>61</v>
      </c>
      <c r="C138" s="56" t="str">
        <f ca="1">IFERROR('transfer 3'!X93,"")</f>
        <v/>
      </c>
      <c r="D138" s="135">
        <f>'Default Conversions'!D33</f>
        <v>0.5</v>
      </c>
      <c r="E138" s="52" t="str">
        <f t="shared" ca="1" si="38"/>
        <v/>
      </c>
      <c r="F138" s="135">
        <f>'Default Conversions'!F33</f>
        <v>8.58</v>
      </c>
      <c r="G138" s="52" t="str">
        <f t="shared" ca="1" si="39"/>
        <v/>
      </c>
      <c r="H138" s="135">
        <f>'Default Conversions'!H33</f>
        <v>2.9899999999999999E-2</v>
      </c>
      <c r="I138" s="52" t="str">
        <f t="shared" ca="1" si="40"/>
        <v/>
      </c>
      <c r="J138" s="135">
        <f>'Default Conversions'!J33</f>
        <v>9.69E-2</v>
      </c>
      <c r="K138" s="52" t="str">
        <f t="shared" ca="1" si="41"/>
        <v/>
      </c>
      <c r="L138" s="135">
        <f>'Default Conversions'!L33</f>
        <v>9.1000000000000004E-3</v>
      </c>
      <c r="M138" s="52" t="str">
        <f t="shared" ca="1" si="42"/>
        <v/>
      </c>
      <c r="N138" s="135">
        <f>'Default Conversions'!N33</f>
        <v>1.3299999999999999E-2</v>
      </c>
      <c r="O138" s="52" t="str">
        <f t="shared" ca="1" si="43"/>
        <v/>
      </c>
      <c r="P138" s="46"/>
    </row>
    <row r="139" spans="1:16" ht="15.75" thickBot="1" x14ac:dyDescent="0.3">
      <c r="A139" s="54" t="s">
        <v>250</v>
      </c>
      <c r="B139" s="55" t="s">
        <v>61</v>
      </c>
      <c r="C139" s="56" t="str">
        <f ca="1">IFERROR('transfer 3'!X94,"")</f>
        <v/>
      </c>
      <c r="D139" s="135">
        <f>'Default Conversions'!D34</f>
        <v>3.1800000000000002E-2</v>
      </c>
      <c r="E139" s="52" t="str">
        <f t="shared" ca="1" si="38"/>
        <v/>
      </c>
      <c r="F139" s="135">
        <f>'Default Conversions'!F34</f>
        <v>-1.9900000000000001E-2</v>
      </c>
      <c r="G139" s="52" t="str">
        <f t="shared" ca="1" si="39"/>
        <v/>
      </c>
      <c r="H139" s="135">
        <f>'Default Conversions'!H34</f>
        <v>4.2500000000000003E-3</v>
      </c>
      <c r="I139" s="52" t="str">
        <f t="shared" ca="1" si="40"/>
        <v/>
      </c>
      <c r="J139" s="135">
        <f>'Default Conversions'!J34</f>
        <v>3.0300000000000001E-3</v>
      </c>
      <c r="K139" s="52" t="str">
        <f t="shared" ca="1" si="41"/>
        <v/>
      </c>
      <c r="L139" s="135">
        <f>'Default Conversions'!L34</f>
        <v>4.6900000000000002E-4</v>
      </c>
      <c r="M139" s="52" t="str">
        <f t="shared" ca="1" si="42"/>
        <v/>
      </c>
      <c r="N139" s="135">
        <f>'Default Conversions'!N34</f>
        <v>8.4599999999999996E-5</v>
      </c>
      <c r="O139" s="52" t="str">
        <f t="shared" ca="1" si="43"/>
        <v/>
      </c>
      <c r="P139" s="46"/>
    </row>
    <row r="140" spans="1:16" ht="15.75" thickBot="1" x14ac:dyDescent="0.3">
      <c r="A140" s="54" t="s">
        <v>251</v>
      </c>
      <c r="B140" s="55" t="s">
        <v>61</v>
      </c>
      <c r="C140" s="56" t="str">
        <f ca="1">IFERROR('transfer 3'!X95,"")</f>
        <v/>
      </c>
      <c r="D140" s="135">
        <f>'Default Conversions'!D35</f>
        <v>3.2399999999999998E-2</v>
      </c>
      <c r="E140" s="52" t="str">
        <f t="shared" ca="1" si="38"/>
        <v/>
      </c>
      <c r="F140" s="135">
        <f>'Default Conversions'!F35</f>
        <v>5.91E-2</v>
      </c>
      <c r="G140" s="52" t="str">
        <f t="shared" ca="1" si="39"/>
        <v/>
      </c>
      <c r="H140" s="135">
        <f>'Default Conversions'!H35</f>
        <v>4.3099999999999996E-3</v>
      </c>
      <c r="I140" s="52" t="str">
        <f t="shared" ca="1" si="40"/>
        <v/>
      </c>
      <c r="J140" s="135">
        <f>'Default Conversions'!J35</f>
        <v>3.0999999999999999E-3</v>
      </c>
      <c r="K140" s="52" t="str">
        <f t="shared" ca="1" si="41"/>
        <v/>
      </c>
      <c r="L140" s="135">
        <f>'Default Conversions'!L35</f>
        <v>4.7199999999999998E-4</v>
      </c>
      <c r="M140" s="52" t="str">
        <f t="shared" ca="1" si="42"/>
        <v/>
      </c>
      <c r="N140" s="135">
        <f>'Default Conversions'!N35</f>
        <v>8.7000000000000001E-5</v>
      </c>
      <c r="O140" s="52" t="str">
        <f t="shared" ca="1" si="43"/>
        <v/>
      </c>
      <c r="P140" s="46"/>
    </row>
    <row r="141" spans="1:16" ht="15.75" thickBot="1" x14ac:dyDescent="0.3">
      <c r="A141" s="54" t="s">
        <v>252</v>
      </c>
      <c r="B141" s="55" t="s">
        <v>61</v>
      </c>
      <c r="C141" s="56" t="str">
        <f ca="1">IFERROR('transfer 3'!X96,"")</f>
        <v/>
      </c>
      <c r="D141" s="135">
        <f>'Default Conversions'!D36</f>
        <v>2.0500000000000001E-2</v>
      </c>
      <c r="E141" s="52" t="str">
        <f t="shared" ca="1" si="38"/>
        <v/>
      </c>
      <c r="F141" s="135">
        <f>'Default Conversions'!F36</f>
        <v>1.25</v>
      </c>
      <c r="G141" s="52" t="str">
        <f t="shared" ca="1" si="39"/>
        <v/>
      </c>
      <c r="H141" s="135">
        <f>'Default Conversions'!H36</f>
        <v>1.99E-3</v>
      </c>
      <c r="I141" s="52" t="str">
        <f t="shared" ca="1" si="40"/>
        <v/>
      </c>
      <c r="J141" s="135">
        <f>'Default Conversions'!J36</f>
        <v>2.14E-3</v>
      </c>
      <c r="K141" s="52" t="str">
        <f t="shared" ca="1" si="41"/>
        <v/>
      </c>
      <c r="L141" s="135">
        <f>'Default Conversions'!L36</f>
        <v>2.7700000000000001E-4</v>
      </c>
      <c r="M141" s="52" t="str">
        <f t="shared" ca="1" si="42"/>
        <v/>
      </c>
      <c r="N141" s="135">
        <f>'Default Conversions'!N36</f>
        <v>5.8900000000000002E-5</v>
      </c>
      <c r="O141" s="52" t="str">
        <f t="shared" ca="1" si="43"/>
        <v/>
      </c>
      <c r="P141" s="46"/>
    </row>
    <row r="142" spans="1:16" ht="15.75" thickBot="1" x14ac:dyDescent="0.3">
      <c r="A142" s="54" t="s">
        <v>255</v>
      </c>
      <c r="B142" s="55" t="s">
        <v>61</v>
      </c>
      <c r="C142" s="56" t="str">
        <f ca="1">IFERROR('transfer 3'!X97,"")</f>
        <v/>
      </c>
      <c r="D142" s="135">
        <f>'Default Conversions'!D37</f>
        <v>2.48E-5</v>
      </c>
      <c r="E142" s="52" t="str">
        <f t="shared" ca="1" si="38"/>
        <v/>
      </c>
      <c r="F142" s="135">
        <f>'Default Conversions'!F37</f>
        <v>2.3999999999999998E-3</v>
      </c>
      <c r="G142" s="52" t="str">
        <f t="shared" ca="1" si="39"/>
        <v/>
      </c>
      <c r="H142" s="135">
        <f>'Default Conversions'!H37</f>
        <v>1.8E-5</v>
      </c>
      <c r="I142" s="52" t="str">
        <f t="shared" ca="1" si="40"/>
        <v/>
      </c>
      <c r="J142" s="135">
        <f>'Default Conversions'!J37</f>
        <v>4.5199999999999999E-6</v>
      </c>
      <c r="K142" s="52" t="str">
        <f t="shared" ca="1" si="41"/>
        <v/>
      </c>
      <c r="L142" s="135">
        <f>'Default Conversions'!L37</f>
        <v>2.61E-6</v>
      </c>
      <c r="M142" s="52" t="str">
        <f t="shared" ca="1" si="42"/>
        <v/>
      </c>
      <c r="N142" s="135">
        <f>'Default Conversions'!N37</f>
        <v>3.0800000000000001E-7</v>
      </c>
      <c r="O142" s="52" t="str">
        <f t="shared" ca="1" si="43"/>
        <v/>
      </c>
      <c r="P142" s="46"/>
    </row>
    <row r="143" spans="1:16" ht="15.75" thickBot="1" x14ac:dyDescent="0.3">
      <c r="A143" s="54" t="s">
        <v>29</v>
      </c>
      <c r="B143" s="55" t="s">
        <v>61</v>
      </c>
      <c r="C143" s="56" t="str">
        <f ca="1">IFERROR('transfer 3'!X98,"")</f>
        <v/>
      </c>
      <c r="D143" s="135">
        <f>'Default Conversions'!D38</f>
        <v>2.8E-5</v>
      </c>
      <c r="E143" s="52" t="str">
        <f t="shared" ca="1" si="38"/>
        <v/>
      </c>
      <c r="F143" s="135">
        <f>'Default Conversions'!F38</f>
        <v>3.3500000000000001E-3</v>
      </c>
      <c r="G143" s="52" t="str">
        <f t="shared" ca="1" si="39"/>
        <v/>
      </c>
      <c r="H143" s="135">
        <f>'Default Conversions'!H38</f>
        <v>1.6500000000000001E-5</v>
      </c>
      <c r="I143" s="52" t="str">
        <f t="shared" ca="1" si="40"/>
        <v/>
      </c>
      <c r="J143" s="135">
        <f>'Default Conversions'!J38</f>
        <v>1.4999999999999999E-5</v>
      </c>
      <c r="K143" s="52" t="str">
        <f t="shared" ca="1" si="41"/>
        <v/>
      </c>
      <c r="L143" s="135">
        <f>'Default Conversions'!L38</f>
        <v>1.9999999999999999E-6</v>
      </c>
      <c r="M143" s="52" t="str">
        <f t="shared" ca="1" si="42"/>
        <v/>
      </c>
      <c r="N143" s="135">
        <f>'Default Conversions'!N38</f>
        <v>2.0499999999999999E-10</v>
      </c>
      <c r="O143" s="52" t="str">
        <f t="shared" ca="1" si="43"/>
        <v/>
      </c>
      <c r="P143" s="46"/>
    </row>
    <row r="144" spans="1:16" ht="15.75" thickBot="1" x14ac:dyDescent="0.3">
      <c r="A144" s="54" t="s">
        <v>30</v>
      </c>
      <c r="B144" s="55" t="s">
        <v>61</v>
      </c>
      <c r="C144" s="56" t="str">
        <f ca="1">IFERROR('transfer 3'!X99,"")</f>
        <v/>
      </c>
      <c r="D144" s="135">
        <f>'Default Conversions'!D39</f>
        <v>3.32E-2</v>
      </c>
      <c r="E144" s="52" t="str">
        <f t="shared" ca="1" si="38"/>
        <v/>
      </c>
      <c r="F144" s="135">
        <f>'Default Conversions'!F39</f>
        <v>1.94</v>
      </c>
      <c r="G144" s="52" t="str">
        <f t="shared" ca="1" si="39"/>
        <v/>
      </c>
      <c r="H144" s="135">
        <f>'Default Conversions'!H39</f>
        <v>3.2499999999999999E-3</v>
      </c>
      <c r="I144" s="52" t="str">
        <f t="shared" ca="1" si="40"/>
        <v/>
      </c>
      <c r="J144" s="135">
        <f>'Default Conversions'!J39</f>
        <v>4.0899999999999999E-3</v>
      </c>
      <c r="K144" s="52" t="str">
        <f t="shared" ca="1" si="41"/>
        <v/>
      </c>
      <c r="L144" s="135">
        <f>'Default Conversions'!L39</f>
        <v>4.3899999999999999E-4</v>
      </c>
      <c r="M144" s="52" t="str">
        <f t="shared" ca="1" si="42"/>
        <v/>
      </c>
      <c r="N144" s="135">
        <f>'Default Conversions'!N39</f>
        <v>6.41E-5</v>
      </c>
      <c r="O144" s="52" t="str">
        <f t="shared" ca="1" si="43"/>
        <v/>
      </c>
      <c r="P144" s="46"/>
    </row>
    <row r="145" spans="1:16" ht="15.75" thickBot="1" x14ac:dyDescent="0.3">
      <c r="A145" s="54" t="s">
        <v>31</v>
      </c>
      <c r="B145" s="55" t="s">
        <v>32</v>
      </c>
      <c r="C145" s="56" t="str">
        <f ca="1">IFERROR('transfer 3'!X100,"")</f>
        <v/>
      </c>
      <c r="D145" s="135">
        <f>'Default Conversions'!D40</f>
        <v>3.3600000000000005E-2</v>
      </c>
      <c r="E145" s="52" t="str">
        <f t="shared" ca="1" si="38"/>
        <v/>
      </c>
      <c r="F145" s="135">
        <f>'Default Conversions'!F40</f>
        <v>4.47</v>
      </c>
      <c r="G145" s="52" t="str">
        <f t="shared" ca="1" si="39"/>
        <v/>
      </c>
      <c r="H145" s="135">
        <f>'Default Conversions'!H40</f>
        <v>1.4999999999999999E-2</v>
      </c>
      <c r="I145" s="52" t="str">
        <f t="shared" ca="1" si="40"/>
        <v/>
      </c>
      <c r="J145" s="135">
        <f>'Default Conversions'!J40</f>
        <v>3.2000000000000001E-2</v>
      </c>
      <c r="K145" s="52" t="str">
        <f t="shared" ca="1" si="41"/>
        <v/>
      </c>
      <c r="L145" s="135">
        <f>'Default Conversions'!L40</f>
        <v>6.3000000000000003E-4</v>
      </c>
      <c r="M145" s="52" t="str">
        <f t="shared" ca="1" si="42"/>
        <v/>
      </c>
      <c r="N145" s="135">
        <f>'Default Conversions'!N40</f>
        <v>2.9000000000000002E-6</v>
      </c>
      <c r="O145" s="52" t="str">
        <f t="shared" ca="1" si="43"/>
        <v/>
      </c>
      <c r="P145" s="46"/>
    </row>
    <row r="146" spans="1:16" ht="15.75" thickBot="1" x14ac:dyDescent="0.3">
      <c r="A146" s="54" t="s">
        <v>33</v>
      </c>
      <c r="B146" s="55" t="s">
        <v>61</v>
      </c>
      <c r="C146" s="56" t="str">
        <f ca="1">IFERROR('transfer 3'!X101,"")</f>
        <v/>
      </c>
      <c r="D146" s="135">
        <f>'Default Conversions'!D41</f>
        <v>2.6200000000000001E-2</v>
      </c>
      <c r="E146" s="52" t="str">
        <f t="shared" ca="1" si="38"/>
        <v/>
      </c>
      <c r="F146" s="135">
        <f>'Default Conversions'!F41</f>
        <v>2.02</v>
      </c>
      <c r="G146" s="52" t="str">
        <f t="shared" ca="1" si="39"/>
        <v/>
      </c>
      <c r="H146" s="135">
        <f>'Default Conversions'!H41</f>
        <v>4.0000000000000001E-3</v>
      </c>
      <c r="I146" s="52" t="str">
        <f t="shared" ca="1" si="40"/>
        <v/>
      </c>
      <c r="J146" s="135">
        <f>'Default Conversions'!J41</f>
        <v>2.7400000000000002E-3</v>
      </c>
      <c r="K146" s="52" t="str">
        <f t="shared" ca="1" si="41"/>
        <v/>
      </c>
      <c r="L146" s="135">
        <f>'Default Conversions'!L41</f>
        <v>3.7200000000000004E-4</v>
      </c>
      <c r="M146" s="52" t="str">
        <f t="shared" ca="1" si="42"/>
        <v/>
      </c>
      <c r="N146" s="135">
        <f>'Default Conversions'!N41</f>
        <v>3.7500000000000001E-4</v>
      </c>
      <c r="O146" s="52" t="str">
        <f t="shared" ca="1" si="43"/>
        <v/>
      </c>
      <c r="P146" s="46"/>
    </row>
    <row r="147" spans="1:16" ht="15.75" thickBot="1" x14ac:dyDescent="0.3">
      <c r="A147" s="54" t="s">
        <v>332</v>
      </c>
      <c r="B147" s="55" t="s">
        <v>61</v>
      </c>
      <c r="C147" s="56" t="str">
        <f ca="1">IFERROR('transfer 3'!X102,"")</f>
        <v/>
      </c>
      <c r="D147" s="135">
        <f>'Default Conversions'!D42</f>
        <v>1.3899999999999999E-2</v>
      </c>
      <c r="E147" s="52" t="str">
        <f t="shared" ca="1" si="38"/>
        <v/>
      </c>
      <c r="F147" s="135">
        <f>'Default Conversions'!F42</f>
        <v>1.34</v>
      </c>
      <c r="G147" s="52" t="str">
        <f t="shared" ca="1" si="39"/>
        <v/>
      </c>
      <c r="H147" s="135">
        <f>'Default Conversions'!H42</f>
        <v>6.5399999999999998E-3</v>
      </c>
      <c r="I147" s="52" t="str">
        <f t="shared" ca="1" si="40"/>
        <v/>
      </c>
      <c r="J147" s="135">
        <f>'Default Conversions'!J42</f>
        <v>1.0400000000000001E-2</v>
      </c>
      <c r="K147" s="52" t="str">
        <f t="shared" ca="1" si="41"/>
        <v/>
      </c>
      <c r="L147" s="135">
        <f>'Default Conversions'!L42</f>
        <v>3.7799999999999999E-3</v>
      </c>
      <c r="M147" s="52" t="str">
        <f t="shared" ca="1" si="42"/>
        <v/>
      </c>
      <c r="N147" s="135">
        <f>'Default Conversions'!N42</f>
        <v>9.6999999999999994E-4</v>
      </c>
      <c r="O147" s="52" t="str">
        <f t="shared" ca="1" si="43"/>
        <v/>
      </c>
      <c r="P147" s="46"/>
    </row>
    <row r="148" spans="1:16" ht="15.75" thickBot="1" x14ac:dyDescent="0.3">
      <c r="A148" s="54" t="s">
        <v>262</v>
      </c>
      <c r="B148" s="55" t="s">
        <v>264</v>
      </c>
      <c r="C148" s="56" t="str">
        <f ca="1">IFERROR('transfer 3'!X103,"")</f>
        <v/>
      </c>
      <c r="D148" s="135">
        <f>'Default Conversions'!D43</f>
        <v>0.217</v>
      </c>
      <c r="E148" s="52" t="str">
        <f t="shared" ca="1" si="38"/>
        <v/>
      </c>
      <c r="F148" s="135">
        <f>'Default Conversions'!F43</f>
        <v>19.5</v>
      </c>
      <c r="G148" s="52" t="str">
        <f t="shared" ca="1" si="39"/>
        <v/>
      </c>
      <c r="H148" s="135">
        <f>'Default Conversions'!H43</f>
        <v>9.7500000000000003E-2</v>
      </c>
      <c r="I148" s="52" t="str">
        <f t="shared" ca="1" si="40"/>
        <v/>
      </c>
      <c r="J148" s="135">
        <f>'Default Conversions'!J43</f>
        <v>0.154</v>
      </c>
      <c r="K148" s="52" t="str">
        <f t="shared" ca="1" si="41"/>
        <v/>
      </c>
      <c r="L148" s="135">
        <f>'Default Conversions'!L43</f>
        <v>5.7000000000000002E-2</v>
      </c>
      <c r="M148" s="52" t="str">
        <f t="shared" ca="1" si="42"/>
        <v/>
      </c>
      <c r="N148" s="135">
        <f>'Default Conversions'!N43</f>
        <v>1.41E-2</v>
      </c>
      <c r="O148" s="52" t="str">
        <f t="shared" ca="1" si="43"/>
        <v/>
      </c>
      <c r="P148" s="46"/>
    </row>
    <row r="149" spans="1:16" ht="15.75" thickBot="1" x14ac:dyDescent="0.3">
      <c r="A149" s="54" t="s">
        <v>263</v>
      </c>
      <c r="B149" s="55" t="s">
        <v>61</v>
      </c>
      <c r="C149" s="56" t="str">
        <f ca="1">IFERROR('transfer 3'!X104,"")</f>
        <v/>
      </c>
      <c r="D149" s="135">
        <f>'Default Conversions'!D44</f>
        <v>2.48E-5</v>
      </c>
      <c r="E149" s="52" t="str">
        <f t="shared" ca="1" si="38"/>
        <v/>
      </c>
      <c r="F149" s="135">
        <f>'Default Conversions'!F44</f>
        <v>2.3999999999999998E-3</v>
      </c>
      <c r="G149" s="52" t="str">
        <f t="shared" ca="1" si="39"/>
        <v/>
      </c>
      <c r="H149" s="135">
        <f>'Default Conversions'!H44</f>
        <v>1.8E-5</v>
      </c>
      <c r="I149" s="52" t="str">
        <f t="shared" ca="1" si="40"/>
        <v/>
      </c>
      <c r="J149" s="135">
        <f>'Default Conversions'!J44</f>
        <v>4.5199999999999999E-6</v>
      </c>
      <c r="K149" s="52" t="str">
        <f t="shared" ca="1" si="41"/>
        <v/>
      </c>
      <c r="L149" s="135">
        <f>'Default Conversions'!L44</f>
        <v>2.61E-6</v>
      </c>
      <c r="M149" s="52" t="str">
        <f t="shared" ca="1" si="42"/>
        <v/>
      </c>
      <c r="N149" s="135">
        <f>'Default Conversions'!N44</f>
        <v>3.0800000000000001E-7</v>
      </c>
      <c r="O149" s="52" t="str">
        <f t="shared" ca="1" si="43"/>
        <v/>
      </c>
      <c r="P149" s="46"/>
    </row>
    <row r="150" spans="1:16" ht="15.75" thickBot="1" x14ac:dyDescent="0.3">
      <c r="A150" s="54" t="s">
        <v>266</v>
      </c>
      <c r="B150" s="55" t="s">
        <v>61</v>
      </c>
      <c r="C150" s="56" t="str">
        <f ca="1">IFERROR('transfer 3'!X105,"")</f>
        <v/>
      </c>
      <c r="D150" s="135">
        <f>'Default Conversions'!D45</f>
        <v>2.48E-5</v>
      </c>
      <c r="E150" s="52" t="str">
        <f t="shared" ca="1" si="38"/>
        <v/>
      </c>
      <c r="F150" s="135">
        <f>'Default Conversions'!F45</f>
        <v>2.3999999999999998E-3</v>
      </c>
      <c r="G150" s="52" t="str">
        <f t="shared" ca="1" si="39"/>
        <v/>
      </c>
      <c r="H150" s="135">
        <f>'Default Conversions'!H45</f>
        <v>1.8E-5</v>
      </c>
      <c r="I150" s="52" t="str">
        <f t="shared" ca="1" si="40"/>
        <v/>
      </c>
      <c r="J150" s="135">
        <f>'Default Conversions'!J45</f>
        <v>4.5199999999999999E-6</v>
      </c>
      <c r="K150" s="52" t="str">
        <f t="shared" ca="1" si="41"/>
        <v/>
      </c>
      <c r="L150" s="135">
        <f>'Default Conversions'!L45</f>
        <v>2.61E-6</v>
      </c>
      <c r="M150" s="52" t="str">
        <f t="shared" ca="1" si="42"/>
        <v/>
      </c>
      <c r="N150" s="135">
        <f>'Default Conversions'!N45</f>
        <v>3.0800000000000001E-7</v>
      </c>
      <c r="O150" s="52" t="str">
        <f t="shared" ca="1" si="43"/>
        <v/>
      </c>
      <c r="P150" s="46"/>
    </row>
    <row r="151" spans="1:16" ht="15.75" thickBot="1" x14ac:dyDescent="0.3">
      <c r="A151" s="54" t="s">
        <v>34</v>
      </c>
      <c r="B151" s="55" t="s">
        <v>61</v>
      </c>
      <c r="C151" s="56" t="str">
        <f ca="1">IFERROR('transfer 3'!X106,"")</f>
        <v/>
      </c>
      <c r="D151" s="135">
        <f>'Default Conversions'!D46</f>
        <v>1.1599999999999999E-2</v>
      </c>
      <c r="E151" s="52" t="str">
        <f t="shared" ca="1" si="38"/>
        <v/>
      </c>
      <c r="F151" s="135">
        <f>'Default Conversions'!F46</f>
        <v>3.4</v>
      </c>
      <c r="G151" s="52" t="str">
        <f t="shared" ca="1" si="39"/>
        <v/>
      </c>
      <c r="H151" s="135">
        <f>'Default Conversions'!H46</f>
        <v>7.4999999999999997E-3</v>
      </c>
      <c r="I151" s="52" t="str">
        <f t="shared" ca="1" si="40"/>
        <v/>
      </c>
      <c r="J151" s="135">
        <f>'Default Conversions'!J46</f>
        <v>1.2E-2</v>
      </c>
      <c r="K151" s="52" t="str">
        <f t="shared" ca="1" si="41"/>
        <v/>
      </c>
      <c r="L151" s="135">
        <f>'Default Conversions'!L46</f>
        <v>4.4000000000000003E-3</v>
      </c>
      <c r="M151" s="52" t="str">
        <f t="shared" ca="1" si="42"/>
        <v/>
      </c>
      <c r="N151" s="135">
        <f>'Default Conversions'!N46</f>
        <v>1.44E-4</v>
      </c>
      <c r="O151" s="52" t="str">
        <f t="shared" ca="1" si="43"/>
        <v/>
      </c>
      <c r="P151" s="46"/>
    </row>
    <row r="152" spans="1:16" ht="15.75" thickBot="1" x14ac:dyDescent="0.3">
      <c r="A152" s="54" t="s">
        <v>35</v>
      </c>
      <c r="B152" s="55" t="s">
        <v>61</v>
      </c>
      <c r="C152" s="56" t="str">
        <f ca="1">IFERROR('transfer 3'!X107,"")</f>
        <v/>
      </c>
      <c r="D152" s="135">
        <f>'Default Conversions'!D47</f>
        <v>4.4000000000000003E-3</v>
      </c>
      <c r="E152" s="52" t="str">
        <f t="shared" ca="1" si="38"/>
        <v/>
      </c>
      <c r="F152" s="135">
        <f>'Default Conversions'!F47</f>
        <v>1.1000000000000001</v>
      </c>
      <c r="G152" s="52" t="str">
        <f t="shared" ca="1" si="39"/>
        <v/>
      </c>
      <c r="H152" s="135">
        <f>'Default Conversions'!H47</f>
        <v>1.4E-3</v>
      </c>
      <c r="I152" s="52" t="str">
        <f t="shared" ca="1" si="40"/>
        <v/>
      </c>
      <c r="J152" s="135">
        <f>'Default Conversions'!J47</f>
        <v>1.6999999999999999E-3</v>
      </c>
      <c r="K152" s="52" t="str">
        <f t="shared" ca="1" si="41"/>
        <v/>
      </c>
      <c r="L152" s="135">
        <f>'Default Conversions'!L47</f>
        <v>5.5999999999999995E-4</v>
      </c>
      <c r="M152" s="52" t="str">
        <f t="shared" ca="1" si="42"/>
        <v/>
      </c>
      <c r="N152" s="135">
        <f>'Default Conversions'!N47</f>
        <v>6.7000000000000002E-5</v>
      </c>
      <c r="O152" s="52" t="str">
        <f t="shared" ca="1" si="43"/>
        <v/>
      </c>
      <c r="P152" s="46"/>
    </row>
    <row r="153" spans="1:16" ht="15.75" thickBot="1" x14ac:dyDescent="0.3">
      <c r="A153" s="54" t="s">
        <v>36</v>
      </c>
      <c r="B153" s="55" t="s">
        <v>61</v>
      </c>
      <c r="C153" s="56" t="str">
        <f ca="1">IFERROR('transfer 3'!X108,"")</f>
        <v/>
      </c>
      <c r="D153" s="135">
        <f>'Default Conversions'!D48</f>
        <v>1.8850000000000002E-2</v>
      </c>
      <c r="E153" s="52" t="str">
        <f t="shared" ca="1" si="38"/>
        <v/>
      </c>
      <c r="F153" s="135">
        <f>'Default Conversions'!F48</f>
        <v>2.1149999999999998</v>
      </c>
      <c r="G153" s="52" t="str">
        <f t="shared" ca="1" si="39"/>
        <v/>
      </c>
      <c r="H153" s="135">
        <f>'Default Conversions'!H48</f>
        <v>4.0374999999999994E-3</v>
      </c>
      <c r="I153" s="52" t="str">
        <f t="shared" ca="1" si="40"/>
        <v/>
      </c>
      <c r="J153" s="135">
        <f>'Default Conversions'!J48</f>
        <v>5.1324999999999999E-3</v>
      </c>
      <c r="K153" s="52" t="str">
        <f t="shared" ca="1" si="41"/>
        <v/>
      </c>
      <c r="L153" s="135">
        <f>'Default Conversions'!L48</f>
        <v>1.44275E-3</v>
      </c>
      <c r="M153" s="52" t="str">
        <f t="shared" ca="1" si="42"/>
        <v/>
      </c>
      <c r="N153" s="135">
        <f>'Default Conversions'!N48</f>
        <v>1.6252500000000001E-4</v>
      </c>
      <c r="O153" s="52" t="str">
        <f t="shared" ca="1" si="43"/>
        <v/>
      </c>
      <c r="P153" s="46"/>
    </row>
    <row r="154" spans="1:16" ht="15.75" thickBot="1" x14ac:dyDescent="0.3">
      <c r="A154" s="54" t="s">
        <v>37</v>
      </c>
      <c r="B154" s="55" t="s">
        <v>61</v>
      </c>
      <c r="C154" s="56" t="str">
        <f ca="1">IFERROR('transfer 3'!X109,"")</f>
        <v/>
      </c>
      <c r="D154" s="135">
        <f>'Default Conversions'!D49</f>
        <v>2.8E-5</v>
      </c>
      <c r="E154" s="52" t="str">
        <f t="shared" ca="1" si="38"/>
        <v/>
      </c>
      <c r="F154" s="135">
        <f>'Default Conversions'!F49</f>
        <v>3.3500000000000001E-3</v>
      </c>
      <c r="G154" s="52" t="str">
        <f t="shared" ca="1" si="39"/>
        <v/>
      </c>
      <c r="H154" s="135">
        <f>'Default Conversions'!H49</f>
        <v>1.6500000000000001E-5</v>
      </c>
      <c r="I154" s="52" t="str">
        <f t="shared" ca="1" si="40"/>
        <v/>
      </c>
      <c r="J154" s="135">
        <f>'Default Conversions'!J49</f>
        <v>1.4999999999999999E-5</v>
      </c>
      <c r="K154" s="52" t="str">
        <f t="shared" ca="1" si="41"/>
        <v/>
      </c>
      <c r="L154" s="135">
        <f>'Default Conversions'!L49</f>
        <v>1.9999999999999999E-6</v>
      </c>
      <c r="M154" s="52" t="str">
        <f t="shared" ca="1" si="42"/>
        <v/>
      </c>
      <c r="N154" s="135">
        <f>'Default Conversions'!N49</f>
        <v>2.0499999999999999E-10</v>
      </c>
      <c r="O154" s="52" t="str">
        <f t="shared" ca="1" si="43"/>
        <v/>
      </c>
      <c r="P154" s="46"/>
    </row>
    <row r="155" spans="1:16" ht="16.5" thickBot="1" x14ac:dyDescent="0.3">
      <c r="A155" s="346" t="s">
        <v>141</v>
      </c>
      <c r="B155" s="347"/>
      <c r="C155" s="347"/>
      <c r="D155" s="347"/>
      <c r="E155" s="347"/>
      <c r="F155" s="347"/>
      <c r="G155" s="347"/>
      <c r="H155" s="347"/>
      <c r="I155" s="347"/>
      <c r="J155" s="347"/>
      <c r="K155" s="347"/>
      <c r="L155" s="347"/>
      <c r="M155" s="347"/>
      <c r="N155" s="347"/>
      <c r="O155" s="348"/>
      <c r="P155" s="46"/>
    </row>
    <row r="156" spans="1:16" x14ac:dyDescent="0.25">
      <c r="A156" s="287"/>
      <c r="B156" s="288"/>
      <c r="C156" s="289"/>
      <c r="D156" s="288"/>
      <c r="E156" s="288"/>
      <c r="F156" s="288"/>
      <c r="G156" s="288"/>
      <c r="H156" s="288"/>
      <c r="I156" s="288"/>
      <c r="J156" s="288"/>
      <c r="K156" s="288"/>
      <c r="L156" s="288"/>
      <c r="M156" s="288"/>
      <c r="N156" s="288"/>
      <c r="O156" s="290"/>
      <c r="P156" s="46"/>
    </row>
    <row r="157" spans="1:16" x14ac:dyDescent="0.25">
      <c r="A157" s="291"/>
      <c r="B157" s="181"/>
      <c r="C157" s="292"/>
      <c r="D157" s="181"/>
      <c r="E157" s="181"/>
      <c r="F157" s="181"/>
      <c r="G157" s="181"/>
      <c r="H157" s="181"/>
      <c r="I157" s="181"/>
      <c r="J157" s="181"/>
      <c r="K157" s="181"/>
      <c r="L157" s="181"/>
      <c r="M157" s="181"/>
      <c r="N157" s="181"/>
      <c r="O157" s="293"/>
      <c r="P157" s="46"/>
    </row>
    <row r="158" spans="1:16" x14ac:dyDescent="0.25">
      <c r="A158" s="291"/>
      <c r="B158" s="181"/>
      <c r="C158" s="292"/>
      <c r="D158" s="181"/>
      <c r="E158" s="181"/>
      <c r="F158" s="181"/>
      <c r="G158" s="181"/>
      <c r="H158" s="181"/>
      <c r="I158" s="181"/>
      <c r="J158" s="181"/>
      <c r="K158" s="181"/>
      <c r="L158" s="181"/>
      <c r="M158" s="181"/>
      <c r="N158" s="181"/>
      <c r="O158" s="293"/>
      <c r="P158" s="46"/>
    </row>
    <row r="159" spans="1:16" x14ac:dyDescent="0.25">
      <c r="A159" s="291"/>
      <c r="B159" s="181"/>
      <c r="C159" s="292"/>
      <c r="D159" s="181"/>
      <c r="E159" s="181"/>
      <c r="F159" s="181"/>
      <c r="G159" s="181"/>
      <c r="H159" s="181"/>
      <c r="I159" s="181"/>
      <c r="J159" s="181"/>
      <c r="K159" s="181"/>
      <c r="L159" s="181"/>
      <c r="M159" s="181"/>
      <c r="N159" s="181"/>
      <c r="O159" s="293"/>
      <c r="P159" s="46"/>
    </row>
    <row r="160" spans="1:16" x14ac:dyDescent="0.25">
      <c r="A160" s="291"/>
      <c r="B160" s="181"/>
      <c r="C160" s="292"/>
      <c r="D160" s="181"/>
      <c r="E160" s="181"/>
      <c r="F160" s="181"/>
      <c r="G160" s="181"/>
      <c r="H160" s="181"/>
      <c r="I160" s="181"/>
      <c r="J160" s="181"/>
      <c r="K160" s="181"/>
      <c r="L160" s="181"/>
      <c r="M160" s="181"/>
      <c r="N160" s="181"/>
      <c r="O160" s="293"/>
      <c r="P160" s="46"/>
    </row>
    <row r="161" spans="1:16" x14ac:dyDescent="0.25">
      <c r="A161" s="291"/>
      <c r="B161" s="181"/>
      <c r="C161" s="292"/>
      <c r="D161" s="181"/>
      <c r="E161" s="181"/>
      <c r="F161" s="181"/>
      <c r="G161" s="181"/>
      <c r="H161" s="181"/>
      <c r="I161" s="181"/>
      <c r="J161" s="181"/>
      <c r="K161" s="181"/>
      <c r="L161" s="181"/>
      <c r="M161" s="181"/>
      <c r="N161" s="181"/>
      <c r="O161" s="293"/>
      <c r="P161" s="46"/>
    </row>
    <row r="162" spans="1:16" x14ac:dyDescent="0.25">
      <c r="A162" s="291"/>
      <c r="B162" s="181"/>
      <c r="C162" s="292"/>
      <c r="D162" s="181"/>
      <c r="E162" s="181"/>
      <c r="F162" s="181"/>
      <c r="G162" s="181"/>
      <c r="H162" s="181"/>
      <c r="I162" s="181"/>
      <c r="J162" s="181"/>
      <c r="K162" s="181"/>
      <c r="L162" s="181"/>
      <c r="M162" s="181"/>
      <c r="N162" s="181"/>
      <c r="O162" s="293"/>
      <c r="P162" s="46"/>
    </row>
    <row r="163" spans="1:16" x14ac:dyDescent="0.25">
      <c r="A163" s="291"/>
      <c r="B163" s="181"/>
      <c r="C163" s="292"/>
      <c r="D163" s="181"/>
      <c r="E163" s="181"/>
      <c r="F163" s="181"/>
      <c r="G163" s="181"/>
      <c r="H163" s="181"/>
      <c r="I163" s="181"/>
      <c r="J163" s="181"/>
      <c r="K163" s="181"/>
      <c r="L163" s="181"/>
      <c r="M163" s="181"/>
      <c r="N163" s="181"/>
      <c r="O163" s="293"/>
      <c r="P163" s="46"/>
    </row>
    <row r="164" spans="1:16" x14ac:dyDescent="0.25">
      <c r="A164" s="291"/>
      <c r="B164" s="181"/>
      <c r="C164" s="292"/>
      <c r="D164" s="181"/>
      <c r="E164" s="181"/>
      <c r="F164" s="181"/>
      <c r="G164" s="181"/>
      <c r="H164" s="181"/>
      <c r="I164" s="181"/>
      <c r="J164" s="181"/>
      <c r="K164" s="181"/>
      <c r="L164" s="181"/>
      <c r="M164" s="181"/>
      <c r="N164" s="181"/>
      <c r="O164" s="293"/>
      <c r="P164" s="46"/>
    </row>
    <row r="165" spans="1:16" ht="15.75" thickBot="1" x14ac:dyDescent="0.3">
      <c r="A165" s="294"/>
      <c r="B165" s="295"/>
      <c r="C165" s="296"/>
      <c r="D165" s="295"/>
      <c r="E165" s="295"/>
      <c r="F165" s="295"/>
      <c r="G165" s="295"/>
      <c r="H165" s="295"/>
      <c r="I165" s="295"/>
      <c r="J165" s="295"/>
      <c r="K165" s="295"/>
      <c r="L165" s="295"/>
      <c r="M165" s="295"/>
      <c r="N165" s="295"/>
      <c r="O165" s="297"/>
      <c r="P165" s="46"/>
    </row>
    <row r="166" spans="1:16" ht="15.75" x14ac:dyDescent="0.25">
      <c r="A166" s="230" t="str">
        <f>General!$A$4</f>
        <v>Spreadsheets for Environmental Footprint Analysis (SEFA) Version 3.0, November 2019</v>
      </c>
      <c r="B166" s="213"/>
      <c r="C166" s="213"/>
      <c r="D166" s="213"/>
      <c r="E166" s="213"/>
      <c r="F166" s="213"/>
      <c r="G166" s="213"/>
      <c r="H166" s="213"/>
      <c r="I166" s="213"/>
      <c r="J166" s="213"/>
      <c r="K166" s="213"/>
      <c r="L166" s="213"/>
      <c r="M166" s="213"/>
      <c r="N166" s="2"/>
      <c r="O166" s="47" t="e">
        <f ca="1">General!$A$3</f>
        <v>#REF!</v>
      </c>
      <c r="P166" s="46"/>
    </row>
    <row r="167" spans="1:16" x14ac:dyDescent="0.25">
      <c r="A167" s="213"/>
      <c r="B167" s="213"/>
      <c r="C167" s="213"/>
      <c r="D167" s="213"/>
      <c r="E167" s="213"/>
      <c r="F167" s="213"/>
      <c r="G167" s="213"/>
      <c r="H167" s="213"/>
      <c r="I167" s="213"/>
      <c r="J167" s="213"/>
      <c r="K167" s="213"/>
      <c r="L167" s="213"/>
      <c r="M167" s="213"/>
      <c r="N167" s="2"/>
      <c r="O167" s="47" t="e">
        <f ca="1">General!$A$6</f>
        <v>#REF!</v>
      </c>
      <c r="P167" s="46"/>
    </row>
    <row r="168" spans="1:16" x14ac:dyDescent="0.25">
      <c r="A168" s="213"/>
      <c r="B168" s="213"/>
      <c r="C168" s="213"/>
      <c r="D168" s="213"/>
      <c r="E168" s="213"/>
      <c r="F168" s="213"/>
      <c r="G168" s="213"/>
      <c r="H168" s="213"/>
      <c r="I168" s="213"/>
      <c r="J168" s="213"/>
      <c r="K168" s="213"/>
      <c r="L168" s="213"/>
      <c r="M168" s="213"/>
      <c r="N168" s="2"/>
      <c r="O168" s="47" t="e">
        <f ca="1">General!$C$21</f>
        <v>#REF!</v>
      </c>
      <c r="P168" s="46"/>
    </row>
    <row r="169" spans="1:16" ht="18.75" x14ac:dyDescent="0.3">
      <c r="A169" s="354" t="e">
        <f ca="1">CONCATENATE(O3," - Off-Site Footprint (Scope 3b)")</f>
        <v>#REF!</v>
      </c>
      <c r="B169" s="354"/>
      <c r="C169" s="354"/>
      <c r="D169" s="354"/>
      <c r="E169" s="354"/>
      <c r="F169" s="354"/>
      <c r="G169" s="354"/>
      <c r="H169" s="354"/>
      <c r="I169" s="354"/>
      <c r="J169" s="354"/>
      <c r="K169" s="354"/>
      <c r="L169" s="354"/>
      <c r="M169" s="354"/>
      <c r="N169" s="354"/>
      <c r="O169" s="354"/>
      <c r="P169" s="46"/>
    </row>
    <row r="170" spans="1:16" ht="15.75" thickBot="1" x14ac:dyDescent="0.3">
      <c r="A170" s="46"/>
      <c r="B170" s="46"/>
      <c r="C170" s="46"/>
      <c r="D170" s="46"/>
      <c r="E170" s="46"/>
      <c r="F170" s="46"/>
      <c r="G170" s="46"/>
      <c r="H170" s="46"/>
      <c r="I170" s="46"/>
      <c r="J170" s="46"/>
      <c r="K170" s="46"/>
      <c r="L170" s="46"/>
      <c r="M170" s="46"/>
      <c r="N170" s="46"/>
      <c r="O170" s="46"/>
      <c r="P170" s="46"/>
    </row>
    <row r="171" spans="1:16" ht="15.75" thickBot="1" x14ac:dyDescent="0.3">
      <c r="A171" s="349" t="s">
        <v>19</v>
      </c>
      <c r="B171" s="349" t="s">
        <v>0</v>
      </c>
      <c r="C171" s="349" t="s">
        <v>5</v>
      </c>
      <c r="D171" s="349" t="s">
        <v>6</v>
      </c>
      <c r="E171" s="349"/>
      <c r="F171" s="349" t="s">
        <v>7</v>
      </c>
      <c r="G171" s="349"/>
      <c r="H171" s="349" t="s">
        <v>8</v>
      </c>
      <c r="I171" s="349"/>
      <c r="J171" s="349" t="s">
        <v>9</v>
      </c>
      <c r="K171" s="349"/>
      <c r="L171" s="349" t="s">
        <v>10</v>
      </c>
      <c r="M171" s="349"/>
      <c r="N171" s="349" t="s">
        <v>11</v>
      </c>
      <c r="O171" s="349"/>
      <c r="P171" s="46"/>
    </row>
    <row r="172" spans="1:16" ht="15.75" thickBot="1" x14ac:dyDescent="0.3">
      <c r="A172" s="349"/>
      <c r="B172" s="349"/>
      <c r="C172" s="349"/>
      <c r="D172" s="143" t="s">
        <v>12</v>
      </c>
      <c r="E172" s="349" t="s">
        <v>13</v>
      </c>
      <c r="F172" s="143" t="s">
        <v>12</v>
      </c>
      <c r="G172" s="349" t="s">
        <v>119</v>
      </c>
      <c r="H172" s="143" t="s">
        <v>12</v>
      </c>
      <c r="I172" s="349" t="s">
        <v>14</v>
      </c>
      <c r="J172" s="143" t="s">
        <v>12</v>
      </c>
      <c r="K172" s="349" t="s">
        <v>14</v>
      </c>
      <c r="L172" s="143" t="s">
        <v>12</v>
      </c>
      <c r="M172" s="349" t="s">
        <v>14</v>
      </c>
      <c r="N172" s="143" t="s">
        <v>12</v>
      </c>
      <c r="O172" s="349" t="s">
        <v>14</v>
      </c>
      <c r="P172" s="46"/>
    </row>
    <row r="173" spans="1:16" ht="15.75" thickBot="1" x14ac:dyDescent="0.3">
      <c r="A173" s="349"/>
      <c r="B173" s="349"/>
      <c r="C173" s="349"/>
      <c r="D173" s="143" t="s">
        <v>15</v>
      </c>
      <c r="E173" s="349"/>
      <c r="F173" s="143" t="s">
        <v>15</v>
      </c>
      <c r="G173" s="349"/>
      <c r="H173" s="143" t="s">
        <v>15</v>
      </c>
      <c r="I173" s="349"/>
      <c r="J173" s="143" t="s">
        <v>15</v>
      </c>
      <c r="K173" s="349"/>
      <c r="L173" s="143" t="s">
        <v>15</v>
      </c>
      <c r="M173" s="349"/>
      <c r="N173" s="143" t="s">
        <v>15</v>
      </c>
      <c r="O173" s="349"/>
      <c r="P173" s="46"/>
    </row>
    <row r="174" spans="1:16" ht="15.75" thickBot="1" x14ac:dyDescent="0.3">
      <c r="A174" s="54"/>
      <c r="B174" s="135"/>
      <c r="C174" s="135"/>
      <c r="D174" s="135"/>
      <c r="E174" s="135"/>
      <c r="F174" s="135"/>
      <c r="G174" s="135"/>
      <c r="H174" s="135"/>
      <c r="I174" s="135"/>
      <c r="J174" s="135"/>
      <c r="K174" s="135"/>
      <c r="L174" s="135"/>
      <c r="M174" s="135"/>
      <c r="N174" s="135"/>
      <c r="O174" s="135"/>
      <c r="P174" s="46"/>
    </row>
    <row r="175" spans="1:16" ht="15.75" thickBot="1" x14ac:dyDescent="0.3">
      <c r="A175" s="53" t="s">
        <v>38</v>
      </c>
      <c r="B175" s="135"/>
      <c r="C175" s="144"/>
      <c r="D175" s="135"/>
      <c r="E175" s="144"/>
      <c r="F175" s="145"/>
      <c r="G175" s="144"/>
      <c r="H175" s="135"/>
      <c r="I175" s="144"/>
      <c r="J175" s="135"/>
      <c r="K175" s="144"/>
      <c r="L175" s="135"/>
      <c r="M175" s="144"/>
      <c r="N175" s="135"/>
      <c r="O175" s="144"/>
      <c r="P175" s="46"/>
    </row>
    <row r="176" spans="1:16" ht="15.75" thickBot="1" x14ac:dyDescent="0.3">
      <c r="A176" s="54" t="s">
        <v>39</v>
      </c>
      <c r="B176" s="55" t="s">
        <v>28</v>
      </c>
      <c r="C176" s="56" t="str">
        <f ca="1">IFERROR('transfer 3'!X112,"")</f>
        <v/>
      </c>
      <c r="D176" s="135">
        <f>'Default Conversions'!D52</f>
        <v>2.5000000000000001E-3</v>
      </c>
      <c r="E176" s="52" t="str">
        <f ca="1">IFERROR(D176*$C176,"")</f>
        <v/>
      </c>
      <c r="F176" s="135">
        <f>'Default Conversions'!F52</f>
        <v>3.1E-2</v>
      </c>
      <c r="G176" s="52" t="str">
        <f ca="1">IFERROR(F176*$C176,"")</f>
        <v/>
      </c>
      <c r="H176" s="135">
        <f>'Default Conversions'!H52</f>
        <v>6.2000000000000003E-5</v>
      </c>
      <c r="I176" s="52" t="str">
        <f ca="1">IFERROR(H176*$C176,"")</f>
        <v/>
      </c>
      <c r="J176" s="135">
        <f>'Default Conversions'!J52</f>
        <v>3.3000000000000003E-5</v>
      </c>
      <c r="K176" s="52" t="str">
        <f ca="1">IFERROR(J176*$C176,"")</f>
        <v/>
      </c>
      <c r="L176" s="135">
        <f>'Default Conversions'!L52</f>
        <v>1.9999999999999999E-6</v>
      </c>
      <c r="M176" s="52" t="str">
        <f ca="1">IFERROR(L176*$C176,"")</f>
        <v/>
      </c>
      <c r="N176" s="135" t="str">
        <f>'Default Conversions'!N52</f>
        <v>NP</v>
      </c>
      <c r="O176" s="52" t="str">
        <f t="shared" ref="O176:O184" ca="1" si="44">IFERROR(N176*$C176,"")</f>
        <v/>
      </c>
      <c r="P176" s="46"/>
    </row>
    <row r="177" spans="1:16" ht="15.75" thickBot="1" x14ac:dyDescent="0.3">
      <c r="A177" s="54" t="s">
        <v>40</v>
      </c>
      <c r="B177" s="55" t="s">
        <v>28</v>
      </c>
      <c r="C177" s="56" t="str">
        <f ca="1">IFERROR('transfer 3'!X113,"")</f>
        <v/>
      </c>
      <c r="D177" s="135">
        <f>'Default Conversions'!D53</f>
        <v>7.7000000000000002E-3</v>
      </c>
      <c r="E177" s="52" t="str">
        <f t="shared" ref="E177:E186" ca="1" si="45">IFERROR(D177*$C177,"")</f>
        <v/>
      </c>
      <c r="F177" s="135">
        <f>'Default Conversions'!F53</f>
        <v>3.44</v>
      </c>
      <c r="G177" s="52" t="str">
        <f t="shared" ref="G177:G185" ca="1" si="46">IFERROR(F177*$C177,"")</f>
        <v/>
      </c>
      <c r="H177" s="135">
        <f>'Default Conversions'!H53</f>
        <v>6.6E-3</v>
      </c>
      <c r="I177" s="52" t="str">
        <f t="shared" ref="I177:I185" ca="1" si="47">IFERROR(H177*$C177,"")</f>
        <v/>
      </c>
      <c r="J177" s="135">
        <f>'Default Conversions'!J53</f>
        <v>1.9E-3</v>
      </c>
      <c r="K177" s="52" t="str">
        <f t="shared" ref="K177:K186" ca="1" si="48">IFERROR(J177*$C177,"")</f>
        <v/>
      </c>
      <c r="L177" s="135">
        <f>'Default Conversions'!L53</f>
        <v>3.3000000000000003E-5</v>
      </c>
      <c r="M177" s="52" t="str">
        <f t="shared" ref="M177:M185" ca="1" si="49">IFERROR(L177*$C177,"")</f>
        <v/>
      </c>
      <c r="N177" s="135" t="str">
        <f>'Default Conversions'!N53</f>
        <v>NP</v>
      </c>
      <c r="O177" s="52" t="str">
        <f t="shared" ca="1" si="44"/>
        <v/>
      </c>
      <c r="P177" s="46"/>
    </row>
    <row r="178" spans="1:16" ht="15.75" thickBot="1" x14ac:dyDescent="0.3">
      <c r="A178" s="54" t="s">
        <v>253</v>
      </c>
      <c r="B178" s="55" t="s">
        <v>28</v>
      </c>
      <c r="C178" s="56" t="str">
        <f ca="1">IFERROR('transfer 3'!X114,"")</f>
        <v/>
      </c>
      <c r="D178" s="135">
        <f>'Default Conversions'!D54</f>
        <v>3.56E-2</v>
      </c>
      <c r="E178" s="52" t="str">
        <f t="shared" ca="1" si="45"/>
        <v/>
      </c>
      <c r="F178" s="135">
        <f>'Default Conversions'!F54</f>
        <v>4.82</v>
      </c>
      <c r="G178" s="52" t="str">
        <f t="shared" ca="1" si="46"/>
        <v/>
      </c>
      <c r="H178" s="135">
        <f>'Default Conversions'!H54</f>
        <v>7.9299999999999995E-2</v>
      </c>
      <c r="I178" s="52" t="str">
        <f t="shared" ca="1" si="47"/>
        <v/>
      </c>
      <c r="J178" s="135">
        <f>'Default Conversions'!J54</f>
        <v>0.128</v>
      </c>
      <c r="K178" s="52" t="str">
        <f t="shared" ca="1" si="48"/>
        <v/>
      </c>
      <c r="L178" s="135">
        <f>'Default Conversions'!L54</f>
        <v>9.8700000000000003E-4</v>
      </c>
      <c r="M178" s="52" t="str">
        <f t="shared" ca="1" si="49"/>
        <v/>
      </c>
      <c r="N178" s="135">
        <f>'Default Conversions'!N54</f>
        <v>6.5700000000000003E-4</v>
      </c>
      <c r="O178" s="52" t="str">
        <f t="shared" ca="1" si="44"/>
        <v/>
      </c>
      <c r="P178" s="46"/>
    </row>
    <row r="179" spans="1:16" ht="15.75" thickBot="1" x14ac:dyDescent="0.3">
      <c r="A179" s="54" t="s">
        <v>254</v>
      </c>
      <c r="B179" s="55" t="s">
        <v>28</v>
      </c>
      <c r="C179" s="56" t="str">
        <f ca="1">IFERROR('transfer 3'!X115,"")</f>
        <v/>
      </c>
      <c r="D179" s="135">
        <f>'Default Conversions'!D55</f>
        <v>8.7299999999999999E-3</v>
      </c>
      <c r="E179" s="52" t="str">
        <f t="shared" ca="1" si="45"/>
        <v/>
      </c>
      <c r="F179" s="135">
        <f>'Default Conversions'!F55</f>
        <v>1.7</v>
      </c>
      <c r="G179" s="52" t="str">
        <f t="shared" ca="1" si="46"/>
        <v/>
      </c>
      <c r="H179" s="135">
        <f>'Default Conversions'!H55</f>
        <v>7.3299999999999997E-3</v>
      </c>
      <c r="I179" s="52" t="str">
        <f t="shared" ca="1" si="47"/>
        <v/>
      </c>
      <c r="J179" s="135">
        <f>'Default Conversions'!J55</f>
        <v>1.29E-2</v>
      </c>
      <c r="K179" s="52" t="str">
        <f t="shared" ca="1" si="48"/>
        <v/>
      </c>
      <c r="L179" s="135">
        <f>'Default Conversions'!L55</f>
        <v>8.8599999999999996E-4</v>
      </c>
      <c r="M179" s="52" t="str">
        <f t="shared" ca="1" si="49"/>
        <v/>
      </c>
      <c r="N179" s="135">
        <f>'Default Conversions'!N55</f>
        <v>6.7100000000000005E-4</v>
      </c>
      <c r="O179" s="52" t="str">
        <f t="shared" ca="1" si="44"/>
        <v/>
      </c>
      <c r="P179" s="46"/>
    </row>
    <row r="180" spans="1:16" ht="15.75" thickBot="1" x14ac:dyDescent="0.3">
      <c r="A180" s="54" t="s">
        <v>257</v>
      </c>
      <c r="B180" s="55" t="s">
        <v>28</v>
      </c>
      <c r="C180" s="56" t="str">
        <f ca="1">IFERROR('transfer 3'!X116,"")</f>
        <v/>
      </c>
      <c r="D180" s="135">
        <f>'Default Conversions'!D56</f>
        <v>9.7900000000000001E-3</v>
      </c>
      <c r="E180" s="52" t="str">
        <f t="shared" ca="1" si="45"/>
        <v/>
      </c>
      <c r="F180" s="135">
        <f>'Default Conversions'!F56</f>
        <v>1.19</v>
      </c>
      <c r="G180" s="52" t="str">
        <f t="shared" ca="1" si="46"/>
        <v/>
      </c>
      <c r="H180" s="135">
        <f>'Default Conversions'!H56</f>
        <v>1.42E-3</v>
      </c>
      <c r="I180" s="52" t="str">
        <f t="shared" ca="1" si="47"/>
        <v/>
      </c>
      <c r="J180" s="135">
        <f>'Default Conversions'!J56</f>
        <v>2.3999999999999998E-3</v>
      </c>
      <c r="K180" s="52" t="str">
        <f t="shared" ca="1" si="48"/>
        <v/>
      </c>
      <c r="L180" s="135">
        <f>'Default Conversions'!L56</f>
        <v>3.0800000000000001E-4</v>
      </c>
      <c r="M180" s="52" t="str">
        <f t="shared" ca="1" si="49"/>
        <v/>
      </c>
      <c r="N180" s="135">
        <f>'Default Conversions'!N56</f>
        <v>6.2899999999999997E-5</v>
      </c>
      <c r="O180" s="52" t="str">
        <f t="shared" ca="1" si="44"/>
        <v/>
      </c>
      <c r="P180" s="46"/>
    </row>
    <row r="181" spans="1:16" ht="15.75" thickBot="1" x14ac:dyDescent="0.3">
      <c r="A181" s="54" t="s">
        <v>258</v>
      </c>
      <c r="B181" s="55" t="s">
        <v>28</v>
      </c>
      <c r="C181" s="56" t="str">
        <f ca="1">IFERROR('transfer 3'!X117,"")</f>
        <v/>
      </c>
      <c r="D181" s="135">
        <f>'Default Conversions'!D57</f>
        <v>1.47E-3</v>
      </c>
      <c r="E181" s="52" t="str">
        <f t="shared" ca="1" si="45"/>
        <v/>
      </c>
      <c r="F181" s="135">
        <f>'Default Conversions'!F57</f>
        <v>0.16700000000000001</v>
      </c>
      <c r="G181" s="52" t="str">
        <f t="shared" ca="1" si="46"/>
        <v/>
      </c>
      <c r="H181" s="135">
        <f>'Default Conversions'!H57</f>
        <v>3.1599999999999998E-4</v>
      </c>
      <c r="I181" s="52" t="str">
        <f t="shared" ca="1" si="47"/>
        <v/>
      </c>
      <c r="J181" s="135">
        <f>'Default Conversions'!J57</f>
        <v>5.8900000000000001E-4</v>
      </c>
      <c r="K181" s="52" t="str">
        <f t="shared" ca="1" si="48"/>
        <v/>
      </c>
      <c r="L181" s="135">
        <f>'Default Conversions'!L57</f>
        <v>1.03E-4</v>
      </c>
      <c r="M181" s="52" t="str">
        <f t="shared" ca="1" si="49"/>
        <v/>
      </c>
      <c r="N181" s="135">
        <f>'Default Conversions'!N57</f>
        <v>2.3E-5</v>
      </c>
      <c r="O181" s="52" t="str">
        <f t="shared" ca="1" si="44"/>
        <v/>
      </c>
      <c r="P181" s="46"/>
    </row>
    <row r="182" spans="1:16" ht="15.75" thickBot="1" x14ac:dyDescent="0.3">
      <c r="A182" s="54" t="s">
        <v>259</v>
      </c>
      <c r="B182" s="55" t="s">
        <v>28</v>
      </c>
      <c r="C182" s="56" t="str">
        <f ca="1">IFERROR('transfer 3'!X118,"")</f>
        <v/>
      </c>
      <c r="D182" s="135">
        <f>'Default Conversions'!D58</f>
        <v>2.0600000000000002E-3</v>
      </c>
      <c r="E182" s="52" t="str">
        <f t="shared" ca="1" si="45"/>
        <v/>
      </c>
      <c r="F182" s="135">
        <f>'Default Conversions'!F58</f>
        <v>0.76200000000000001</v>
      </c>
      <c r="G182" s="52" t="str">
        <f t="shared" ca="1" si="46"/>
        <v/>
      </c>
      <c r="H182" s="135">
        <f>'Default Conversions'!H58</f>
        <v>5.13E-4</v>
      </c>
      <c r="I182" s="52" t="str">
        <f t="shared" ca="1" si="47"/>
        <v/>
      </c>
      <c r="J182" s="135">
        <f>'Default Conversions'!J58</f>
        <v>3.5799999999999997E-4</v>
      </c>
      <c r="K182" s="52" t="str">
        <f t="shared" ca="1" si="48"/>
        <v/>
      </c>
      <c r="L182" s="135">
        <f>'Default Conversions'!L58</f>
        <v>1.2999999999999999E-4</v>
      </c>
      <c r="M182" s="52" t="str">
        <f t="shared" ca="1" si="49"/>
        <v/>
      </c>
      <c r="N182" s="135">
        <f>'Default Conversions'!N58</f>
        <v>6.5699999999999998E-6</v>
      </c>
      <c r="O182" s="52" t="str">
        <f t="shared" ca="1" si="44"/>
        <v/>
      </c>
      <c r="P182" s="46"/>
    </row>
    <row r="183" spans="1:16" ht="15.75" thickBot="1" x14ac:dyDescent="0.3">
      <c r="A183" s="54" t="s">
        <v>41</v>
      </c>
      <c r="B183" s="55" t="s">
        <v>28</v>
      </c>
      <c r="C183" s="56" t="str">
        <f ca="1">IFERROR('transfer 3'!X119,"")</f>
        <v/>
      </c>
      <c r="D183" s="135">
        <f>'Default Conversions'!D59</f>
        <v>4.4000000000000003E-3</v>
      </c>
      <c r="E183" s="52" t="str">
        <f t="shared" ca="1" si="45"/>
        <v/>
      </c>
      <c r="F183" s="135">
        <f>'Default Conversions'!F59</f>
        <v>0.48</v>
      </c>
      <c r="G183" s="52" t="str">
        <f t="shared" ca="1" si="46"/>
        <v/>
      </c>
      <c r="H183" s="135">
        <f>'Default Conversions'!H59</f>
        <v>1.1000000000000001E-3</v>
      </c>
      <c r="I183" s="52" t="str">
        <f t="shared" ca="1" si="47"/>
        <v/>
      </c>
      <c r="J183" s="135">
        <f>'Default Conversions'!J59</f>
        <v>2.4000000000000001E-4</v>
      </c>
      <c r="K183" s="52" t="str">
        <f t="shared" ca="1" si="48"/>
        <v/>
      </c>
      <c r="L183" s="135">
        <f>'Default Conversions'!L59</f>
        <v>4.0999999999999997E-6</v>
      </c>
      <c r="M183" s="52" t="str">
        <f t="shared" ca="1" si="49"/>
        <v/>
      </c>
      <c r="N183" s="135" t="str">
        <f>'Default Conversions'!N59</f>
        <v>NP</v>
      </c>
      <c r="O183" s="52" t="str">
        <f t="shared" ca="1" si="44"/>
        <v/>
      </c>
      <c r="P183" s="46"/>
    </row>
    <row r="184" spans="1:16" ht="15.75" thickBot="1" x14ac:dyDescent="0.3">
      <c r="A184" s="54" t="s">
        <v>260</v>
      </c>
      <c r="B184" s="55" t="s">
        <v>28</v>
      </c>
      <c r="C184" s="56" t="str">
        <f ca="1">IFERROR('transfer 3'!X120,"")</f>
        <v/>
      </c>
      <c r="D184" s="135">
        <f>'Default Conversions'!D60</f>
        <v>6.7000000000000002E-3</v>
      </c>
      <c r="E184" s="52" t="str">
        <f t="shared" ca="1" si="45"/>
        <v/>
      </c>
      <c r="F184" s="135">
        <f>'Default Conversions'!F60</f>
        <v>0.88200000000000001</v>
      </c>
      <c r="G184" s="52" t="str">
        <f t="shared" ca="1" si="46"/>
        <v/>
      </c>
      <c r="H184" s="135">
        <f>'Default Conversions'!H60</f>
        <v>2.82E-3</v>
      </c>
      <c r="I184" s="52" t="str">
        <f t="shared" ca="1" si="47"/>
        <v/>
      </c>
      <c r="J184" s="135">
        <f>'Default Conversions'!J60</f>
        <v>2.9399999999999999E-2</v>
      </c>
      <c r="K184" s="52" t="str">
        <f t="shared" ca="1" si="48"/>
        <v/>
      </c>
      <c r="L184" s="135">
        <f>'Default Conversions'!L60</f>
        <v>1.7099999999999999E-3</v>
      </c>
      <c r="M184" s="52" t="str">
        <f t="shared" ca="1" si="49"/>
        <v/>
      </c>
      <c r="N184" s="135">
        <f>'Default Conversions'!N60</f>
        <v>1.63E-4</v>
      </c>
      <c r="O184" s="52" t="str">
        <f t="shared" ca="1" si="44"/>
        <v/>
      </c>
      <c r="P184" s="46"/>
    </row>
    <row r="185" spans="1:16" ht="15.75" thickBot="1" x14ac:dyDescent="0.3">
      <c r="A185" s="54" t="s">
        <v>261</v>
      </c>
      <c r="B185" s="55" t="s">
        <v>28</v>
      </c>
      <c r="C185" s="56" t="str">
        <f ca="1">IFERROR('transfer 3'!X121,"")</f>
        <v/>
      </c>
      <c r="D185" s="135">
        <f>'Default Conversions'!D61</f>
        <v>9.8099999999999993E-3</v>
      </c>
      <c r="E185" s="52" t="str">
        <f t="shared" ca="1" si="45"/>
        <v/>
      </c>
      <c r="F185" s="135">
        <f>'Default Conversions'!F61</f>
        <v>1.1599999999999999</v>
      </c>
      <c r="G185" s="52" t="str">
        <f t="shared" ca="1" si="46"/>
        <v/>
      </c>
      <c r="H185" s="135">
        <f>'Default Conversions'!H61</f>
        <v>2.3400000000000001E-3</v>
      </c>
      <c r="I185" s="52" t="str">
        <f t="shared" ca="1" si="47"/>
        <v/>
      </c>
      <c r="J185" s="135">
        <f>'Default Conversions'!J61</f>
        <v>3.2000000000000002E-3</v>
      </c>
      <c r="K185" s="52" t="str">
        <f t="shared" ca="1" si="48"/>
        <v/>
      </c>
      <c r="L185" s="135">
        <f>'Default Conversions'!L61</f>
        <v>4.2200000000000001E-4</v>
      </c>
      <c r="M185" s="52" t="str">
        <f t="shared" ca="1" si="49"/>
        <v/>
      </c>
      <c r="N185" s="135">
        <f>'Default Conversions'!N61</f>
        <v>1.22E-4</v>
      </c>
      <c r="O185" s="52" t="str">
        <f ca="1">IFERROR(N185*$C185,"")</f>
        <v/>
      </c>
      <c r="P185" s="46"/>
    </row>
    <row r="186" spans="1:16" ht="15.75" thickBot="1" x14ac:dyDescent="0.3">
      <c r="A186" s="54" t="s">
        <v>267</v>
      </c>
      <c r="B186" s="55" t="s">
        <v>28</v>
      </c>
      <c r="C186" s="56" t="str">
        <f ca="1">IFERROR('transfer 3'!X122,"")</f>
        <v/>
      </c>
      <c r="D186" s="135">
        <f>'Default Conversions'!D62</f>
        <v>9.7699999999999992E-3</v>
      </c>
      <c r="E186" s="52" t="str">
        <f t="shared" ca="1" si="45"/>
        <v/>
      </c>
      <c r="F186" s="135">
        <f>'Default Conversions'!F62</f>
        <v>1.0900000000000001</v>
      </c>
      <c r="G186" s="52" t="str">
        <f ca="1">IFERROR(F186*$C186,"")</f>
        <v/>
      </c>
      <c r="H186" s="135">
        <f>'Default Conversions'!H62</f>
        <v>1.9400000000000001E-3</v>
      </c>
      <c r="I186" s="52" t="str">
        <f ca="1">IFERROR(H186*$C186,"")</f>
        <v/>
      </c>
      <c r="J186" s="135">
        <f>'Default Conversions'!J62</f>
        <v>3.5200000000000001E-3</v>
      </c>
      <c r="K186" s="52" t="str">
        <f t="shared" ca="1" si="48"/>
        <v/>
      </c>
      <c r="L186" s="135">
        <f>'Default Conversions'!L62</f>
        <v>4.0299999999999998E-4</v>
      </c>
      <c r="M186" s="52" t="str">
        <f ca="1">IFERROR(L186*$C186,"")</f>
        <v/>
      </c>
      <c r="N186" s="135">
        <f>'Default Conversions'!N62</f>
        <v>1.2899999999999999E-4</v>
      </c>
      <c r="O186" s="52" t="str">
        <f ca="1">IFERROR(N186*$C186,"")</f>
        <v/>
      </c>
      <c r="P186" s="46"/>
    </row>
    <row r="187" spans="1:16" ht="15.75" thickBot="1" x14ac:dyDescent="0.3">
      <c r="A187" s="54" t="s">
        <v>268</v>
      </c>
      <c r="B187" s="55" t="s">
        <v>28</v>
      </c>
      <c r="C187" s="56" t="str">
        <f ca="1">IFERROR('transfer 3'!X123,"")</f>
        <v/>
      </c>
      <c r="D187" s="135">
        <f>'Default Conversions'!D63</f>
        <v>1.4999999999999999E-2</v>
      </c>
      <c r="E187" s="52" t="str">
        <f ca="1">IFERROR(D187*$C187,"")</f>
        <v/>
      </c>
      <c r="F187" s="135">
        <f>'Default Conversions'!F63</f>
        <v>1.67</v>
      </c>
      <c r="G187" s="52" t="str">
        <f ca="1">IFERROR(F187*$C187,"")</f>
        <v/>
      </c>
      <c r="H187" s="135">
        <f>'Default Conversions'!H63</f>
        <v>3.0000000000000001E-3</v>
      </c>
      <c r="I187" s="52" t="str">
        <f ca="1">IFERROR(H187*$C187,"")</f>
        <v/>
      </c>
      <c r="J187" s="135">
        <f>'Default Conversions'!J63</f>
        <v>6.4999999999999997E-3</v>
      </c>
      <c r="K187" s="52" t="str">
        <f ca="1">IFERROR(J187*$C187,"")</f>
        <v/>
      </c>
      <c r="L187" s="135">
        <f>'Default Conversions'!L63</f>
        <v>6.0999999999999997E-4</v>
      </c>
      <c r="M187" s="52" t="str">
        <f ca="1">IFERROR(L187*$C187,"")</f>
        <v/>
      </c>
      <c r="N187" s="135">
        <f>'Default Conversions'!N63</f>
        <v>1.5999999999999999E-5</v>
      </c>
      <c r="O187" s="52" t="str">
        <f ca="1">IFERROR(N187*$C187,"")</f>
        <v/>
      </c>
      <c r="P187" s="46"/>
    </row>
    <row r="188" spans="1:16" ht="16.5" thickBot="1" x14ac:dyDescent="0.3">
      <c r="A188" s="350" t="s">
        <v>141</v>
      </c>
      <c r="B188" s="351"/>
      <c r="C188" s="351"/>
      <c r="D188" s="351"/>
      <c r="E188" s="351"/>
      <c r="F188" s="351"/>
      <c r="G188" s="351"/>
      <c r="H188" s="351"/>
      <c r="I188" s="351"/>
      <c r="J188" s="351"/>
      <c r="K188" s="351"/>
      <c r="L188" s="351"/>
      <c r="M188" s="351"/>
      <c r="N188" s="351"/>
      <c r="O188" s="352"/>
      <c r="P188" s="46"/>
    </row>
    <row r="189" spans="1:16" ht="15.75" thickBot="1" x14ac:dyDescent="0.3">
      <c r="A189" s="54"/>
      <c r="B189" s="135"/>
      <c r="C189" s="135"/>
      <c r="D189" s="135"/>
      <c r="E189" s="135"/>
      <c r="F189" s="135"/>
      <c r="G189" s="135"/>
      <c r="H189" s="135"/>
      <c r="I189" s="135"/>
      <c r="J189" s="135"/>
      <c r="K189" s="135"/>
      <c r="L189" s="135"/>
      <c r="M189" s="135"/>
      <c r="N189" s="135"/>
      <c r="O189" s="135"/>
      <c r="P189" s="46"/>
    </row>
    <row r="190" spans="1:16" ht="15.75" hidden="1" thickBot="1" x14ac:dyDescent="0.3">
      <c r="A190" s="54"/>
      <c r="B190" s="135"/>
      <c r="C190" s="135"/>
      <c r="D190" s="135"/>
      <c r="E190" s="135"/>
      <c r="F190" s="135"/>
      <c r="G190" s="135"/>
      <c r="H190" s="135"/>
      <c r="I190" s="135"/>
      <c r="J190" s="135"/>
      <c r="K190" s="135"/>
      <c r="L190" s="135"/>
      <c r="M190" s="135"/>
      <c r="N190" s="135"/>
      <c r="O190" s="135"/>
      <c r="P190" s="46"/>
    </row>
    <row r="191" spans="1:16" ht="15.75" hidden="1" thickBot="1" x14ac:dyDescent="0.3">
      <c r="A191" s="54"/>
      <c r="B191" s="135"/>
      <c r="C191" s="135"/>
      <c r="D191" s="135"/>
      <c r="E191" s="135"/>
      <c r="F191" s="145"/>
      <c r="G191" s="135"/>
      <c r="H191" s="135"/>
      <c r="I191" s="135"/>
      <c r="J191" s="135"/>
      <c r="K191" s="135"/>
      <c r="L191" s="135"/>
      <c r="M191" s="135"/>
      <c r="N191" s="135"/>
      <c r="O191" s="135"/>
      <c r="P191" s="46"/>
    </row>
    <row r="192" spans="1:16" ht="15.75" thickBot="1" x14ac:dyDescent="0.3">
      <c r="A192" s="53" t="s">
        <v>42</v>
      </c>
      <c r="B192" s="135"/>
      <c r="C192" s="135"/>
      <c r="D192" s="135"/>
      <c r="E192" s="135"/>
      <c r="F192" s="135"/>
      <c r="G192" s="135"/>
      <c r="H192" s="135"/>
      <c r="I192" s="135"/>
      <c r="J192" s="135"/>
      <c r="K192" s="135"/>
      <c r="L192" s="135"/>
      <c r="M192" s="135"/>
      <c r="N192" s="135"/>
      <c r="O192" s="135"/>
      <c r="P192" s="46"/>
    </row>
    <row r="193" spans="1:16" ht="15.75" thickBot="1" x14ac:dyDescent="0.3">
      <c r="A193" s="54" t="s">
        <v>104</v>
      </c>
      <c r="B193" s="55" t="s">
        <v>17</v>
      </c>
      <c r="C193" s="56" t="str">
        <f ca="1">IFERROR('transfer 3'!X136,"")</f>
        <v/>
      </c>
      <c r="D193" s="135">
        <f>'Default Conversions'!D66</f>
        <v>2.9000000000000001E-2</v>
      </c>
      <c r="E193" s="52" t="str">
        <f ca="1">IFERROR(D193*$C193,"")</f>
        <v/>
      </c>
      <c r="F193" s="135">
        <f>'Default Conversions'!F66</f>
        <v>-16.8</v>
      </c>
      <c r="G193" s="52" t="str">
        <f ca="1">IFERROR(F193*$C193,"")</f>
        <v/>
      </c>
      <c r="H193" s="135">
        <f>'Default Conversions'!H66</f>
        <v>1.7999999999999999E-2</v>
      </c>
      <c r="I193" s="52" t="str">
        <f ca="1">IFERROR(H193*$C193,"")</f>
        <v/>
      </c>
      <c r="J193" s="135">
        <f>'Default Conversions'!J66</f>
        <v>3.3000000000000002E-2</v>
      </c>
      <c r="K193" s="52" t="str">
        <f ca="1">IFERROR(J193*$C193,"")</f>
        <v/>
      </c>
      <c r="L193" s="135">
        <f>'Default Conversions'!L66</f>
        <v>8.1999999999999998E-4</v>
      </c>
      <c r="M193" s="52" t="str">
        <f ca="1">IFERROR(L193*$C193,"")</f>
        <v/>
      </c>
      <c r="N193" s="135" t="str">
        <f>'Default Conversions'!N66</f>
        <v>NP</v>
      </c>
      <c r="O193" s="52" t="str">
        <f ca="1">IFERROR(N193*$C193,"")</f>
        <v/>
      </c>
      <c r="P193" s="46"/>
    </row>
    <row r="194" spans="1:16" ht="15.75" thickBot="1" x14ac:dyDescent="0.3">
      <c r="A194" s="54" t="s">
        <v>105</v>
      </c>
      <c r="B194" s="55" t="s">
        <v>17</v>
      </c>
      <c r="C194" s="56" t="str">
        <f ca="1">IFERROR('transfer 3'!X137,"")</f>
        <v/>
      </c>
      <c r="D194" s="135">
        <f>'Default Conversions'!D67</f>
        <v>1.6999999999999987E-2</v>
      </c>
      <c r="E194" s="52" t="str">
        <f ca="1">IFERROR(D194*$C194,"")</f>
        <v/>
      </c>
      <c r="F194" s="135">
        <f>'Default Conversions'!F67</f>
        <v>3.02</v>
      </c>
      <c r="G194" s="52" t="str">
        <f ca="1">IFERROR(F194*$C194,"")</f>
        <v/>
      </c>
      <c r="H194" s="135">
        <f>'Default Conversions'!H67</f>
        <v>5.1000000000000004E-3</v>
      </c>
      <c r="I194" s="52" t="str">
        <f ca="1">IFERROR(H194*$C194,"")</f>
        <v/>
      </c>
      <c r="J194" s="135">
        <f>'Default Conversions'!J67</f>
        <v>6.1999999999999998E-3</v>
      </c>
      <c r="K194" s="52" t="str">
        <f ca="1">IFERROR(J194*$C194,"")</f>
        <v/>
      </c>
      <c r="L194" s="135">
        <f>'Default Conversions'!L67</f>
        <v>1.6999999999999999E-3</v>
      </c>
      <c r="M194" s="52" t="str">
        <f ca="1">IFERROR(L194*$C194,"")</f>
        <v/>
      </c>
      <c r="N194" s="135">
        <f>'Default Conversions'!N67</f>
        <v>1.1000000000000001E-3</v>
      </c>
      <c r="O194" s="52" t="str">
        <f ca="1">IFERROR(N194*$C194,"")</f>
        <v/>
      </c>
      <c r="P194" s="46"/>
    </row>
    <row r="195" spans="1:16" ht="15.75" thickBot="1" x14ac:dyDescent="0.3">
      <c r="A195" s="54" t="s">
        <v>106</v>
      </c>
      <c r="B195" s="55" t="s">
        <v>17</v>
      </c>
      <c r="C195" s="56" t="str">
        <f ca="1">IFERROR('transfer 3'!X138,"")</f>
        <v/>
      </c>
      <c r="D195" s="135">
        <f>'Default Conversions'!D68</f>
        <v>3.3000000000000002E-2</v>
      </c>
      <c r="E195" s="52" t="str">
        <f ca="1">IFERROR(D195*$C195,"")</f>
        <v/>
      </c>
      <c r="F195" s="135">
        <f>'Default Conversions'!F68</f>
        <v>2.8</v>
      </c>
      <c r="G195" s="52" t="str">
        <f ca="1">IFERROR(F195*$C195,"")</f>
        <v/>
      </c>
      <c r="H195" s="135">
        <f>'Default Conversions'!H68</f>
        <v>4.5999999999999999E-3</v>
      </c>
      <c r="I195" s="52" t="str">
        <f ca="1">IFERROR(H195*$C195,"")</f>
        <v/>
      </c>
      <c r="J195" s="135">
        <f>'Default Conversions'!J68</f>
        <v>5.0000000000000001E-3</v>
      </c>
      <c r="K195" s="52" t="str">
        <f ca="1">IFERROR(J195*$C195,"")</f>
        <v/>
      </c>
      <c r="L195" s="135">
        <f>'Default Conversions'!L68</f>
        <v>1.5E-3</v>
      </c>
      <c r="M195" s="52" t="str">
        <f ca="1">IFERROR(L195*$C195,"")</f>
        <v/>
      </c>
      <c r="N195" s="135">
        <f>'Default Conversions'!N68</f>
        <v>1E-3</v>
      </c>
      <c r="O195" s="52" t="str">
        <f ca="1">IFERROR(N195*$C195,"")</f>
        <v/>
      </c>
      <c r="P195" s="46"/>
    </row>
    <row r="196" spans="1:16" ht="15.75" thickBot="1" x14ac:dyDescent="0.3">
      <c r="A196" s="54" t="s">
        <v>317</v>
      </c>
      <c r="B196" s="55" t="s">
        <v>17</v>
      </c>
      <c r="C196" s="56" t="str">
        <f ca="1">IFERROR('transfer 3'!X139,"")</f>
        <v/>
      </c>
      <c r="D196" s="135">
        <f>'Default Conversions'!D69</f>
        <v>8.7999999999999995E-2</v>
      </c>
      <c r="E196" s="52" t="str">
        <f t="shared" ref="E196:E197" ca="1" si="50">IFERROR(D196*$C196,"")</f>
        <v/>
      </c>
      <c r="F196" s="135">
        <f>'Default Conversions'!F69</f>
        <v>1.47</v>
      </c>
      <c r="G196" s="52" t="str">
        <f t="shared" ref="G196:G198" ca="1" si="51">IFERROR(F196*$C196,"")</f>
        <v/>
      </c>
      <c r="H196" s="135">
        <f>'Default Conversions'!H69</f>
        <v>1.6000000000000001E-3</v>
      </c>
      <c r="I196" s="52" t="str">
        <f t="shared" ref="I196:I198" ca="1" si="52">IFERROR(H196*$C196,"")</f>
        <v/>
      </c>
      <c r="J196" s="135">
        <f>'Default Conversions'!J69</f>
        <v>2.3999999999999998E-3</v>
      </c>
      <c r="K196" s="52" t="str">
        <f t="shared" ref="K196:K198" ca="1" si="53">IFERROR(J196*$C196,"")</f>
        <v/>
      </c>
      <c r="L196" s="135">
        <f>'Default Conversions'!L69</f>
        <v>6.9999999999999999E-4</v>
      </c>
      <c r="M196" s="52" t="str">
        <f t="shared" ref="M196:M198" ca="1" si="54">IFERROR(L196*$C196,"")</f>
        <v/>
      </c>
      <c r="N196" s="135">
        <f>'Default Conversions'!N69</f>
        <v>2.9999999999999997E-4</v>
      </c>
      <c r="O196" s="52" t="str">
        <f t="shared" ref="O196:O198" ca="1" si="55">IFERROR(N196*$C196,"")</f>
        <v/>
      </c>
      <c r="P196" s="46"/>
    </row>
    <row r="197" spans="1:16" ht="15.75" thickBot="1" x14ac:dyDescent="0.3">
      <c r="A197" s="54" t="s">
        <v>270</v>
      </c>
      <c r="B197" s="55" t="s">
        <v>24</v>
      </c>
      <c r="C197" s="56" t="str">
        <f ca="1">IFERROR('transfer 3'!X140,"")</f>
        <v/>
      </c>
      <c r="D197" s="135">
        <f>'Default Conversions'!D70</f>
        <v>19.983000000000001</v>
      </c>
      <c r="E197" s="52" t="str">
        <f t="shared" ca="1" si="50"/>
        <v/>
      </c>
      <c r="F197" s="135">
        <f>'Default Conversions'!F70</f>
        <v>343.92</v>
      </c>
      <c r="G197" s="52" t="str">
        <f t="shared" ca="1" si="51"/>
        <v/>
      </c>
      <c r="H197" s="135">
        <f>'Default Conversions'!H70</f>
        <v>0.47320000000000001</v>
      </c>
      <c r="I197" s="52" t="str">
        <f t="shared" ca="1" si="52"/>
        <v/>
      </c>
      <c r="J197" s="135">
        <f>'Default Conversions'!J70</f>
        <v>2.1650999999999998</v>
      </c>
      <c r="K197" s="52" t="str">
        <f t="shared" ca="1" si="53"/>
        <v/>
      </c>
      <c r="L197" s="135">
        <f>'Default Conversions'!L70</f>
        <v>0.18459999999999999</v>
      </c>
      <c r="M197" s="52" t="str">
        <f t="shared" ca="1" si="54"/>
        <v/>
      </c>
      <c r="N197" s="135">
        <f>'Default Conversions'!N70</f>
        <v>0.28949999999999998</v>
      </c>
      <c r="O197" s="52" t="str">
        <f t="shared" ca="1" si="55"/>
        <v/>
      </c>
      <c r="P197" s="46"/>
    </row>
    <row r="198" spans="1:16" ht="15.75" thickBot="1" x14ac:dyDescent="0.3">
      <c r="A198" s="54" t="s">
        <v>46</v>
      </c>
      <c r="B198" s="55" t="s">
        <v>24</v>
      </c>
      <c r="C198" s="56" t="str">
        <f ca="1">IFERROR('transfer 3'!X141,"")</f>
        <v/>
      </c>
      <c r="D198" s="135">
        <f>'Default Conversions'!D71</f>
        <v>5.1999999999999998E-3</v>
      </c>
      <c r="E198" s="52" t="str">
        <f ca="1">IFERROR(D198*$C198,"")</f>
        <v/>
      </c>
      <c r="F198" s="135">
        <f>'Default Conversions'!F71</f>
        <v>2.2000000000000002</v>
      </c>
      <c r="G198" s="52" t="str">
        <f t="shared" ca="1" si="51"/>
        <v/>
      </c>
      <c r="H198" s="135">
        <f>'Default Conversions'!H71</f>
        <v>3.7000000000000002E-3</v>
      </c>
      <c r="I198" s="52" t="str">
        <f t="shared" ca="1" si="52"/>
        <v/>
      </c>
      <c r="J198" s="135">
        <f>'Default Conversions'!J71</f>
        <v>4.5999999999999999E-3</v>
      </c>
      <c r="K198" s="52" t="str">
        <f t="shared" ca="1" si="53"/>
        <v/>
      </c>
      <c r="L198" s="135">
        <f>'Default Conversions'!L71</f>
        <v>7.2000000000000002E-5</v>
      </c>
      <c r="M198" s="52" t="str">
        <f t="shared" ca="1" si="54"/>
        <v/>
      </c>
      <c r="N198" s="135">
        <f>'Default Conversions'!N71</f>
        <v>6.1E-6</v>
      </c>
      <c r="O198" s="52" t="str">
        <f t="shared" ca="1" si="55"/>
        <v/>
      </c>
      <c r="P198" s="46"/>
    </row>
    <row r="199" spans="1:16" ht="15.75" thickBot="1" x14ac:dyDescent="0.3">
      <c r="A199" s="125" t="s">
        <v>131</v>
      </c>
      <c r="B199" s="55"/>
      <c r="C199" s="135"/>
      <c r="D199" s="135"/>
      <c r="E199" s="143">
        <f ca="1">SUM(E193:E198)</f>
        <v>0</v>
      </c>
      <c r="F199" s="135"/>
      <c r="G199" s="143">
        <f ca="1">SUM(G193:G198)</f>
        <v>0</v>
      </c>
      <c r="H199" s="135"/>
      <c r="I199" s="143">
        <f ca="1">SUM(I193:I198)</f>
        <v>0</v>
      </c>
      <c r="J199" s="135"/>
      <c r="K199" s="143">
        <f ca="1">SUM(K193:K198)</f>
        <v>0</v>
      </c>
      <c r="L199" s="135"/>
      <c r="M199" s="143">
        <f ca="1">SUM(M193:M198)</f>
        <v>0</v>
      </c>
      <c r="N199" s="135"/>
      <c r="O199" s="143">
        <f ca="1">SUM(O193:O198)</f>
        <v>0</v>
      </c>
      <c r="P199" s="46"/>
    </row>
    <row r="200" spans="1:16" ht="16.5" thickBot="1" x14ac:dyDescent="0.3">
      <c r="A200" s="343" t="s">
        <v>141</v>
      </c>
      <c r="B200" s="344"/>
      <c r="C200" s="344"/>
      <c r="D200" s="344"/>
      <c r="E200" s="344"/>
      <c r="F200" s="344"/>
      <c r="G200" s="344"/>
      <c r="H200" s="344"/>
      <c r="I200" s="344"/>
      <c r="J200" s="344"/>
      <c r="K200" s="344"/>
      <c r="L200" s="344"/>
      <c r="M200" s="344"/>
      <c r="N200" s="344"/>
      <c r="O200" s="345"/>
      <c r="P200" s="46"/>
    </row>
    <row r="201" spans="1:16" ht="15.75" thickBot="1" x14ac:dyDescent="0.3">
      <c r="A201" s="54"/>
      <c r="B201" s="55"/>
      <c r="C201" s="135"/>
      <c r="D201" s="135"/>
      <c r="E201" s="135"/>
      <c r="F201" s="135"/>
      <c r="G201" s="135"/>
      <c r="H201" s="135"/>
      <c r="I201" s="135"/>
      <c r="J201" s="135"/>
      <c r="K201" s="135"/>
      <c r="L201" s="135"/>
      <c r="M201" s="135"/>
      <c r="N201" s="135"/>
      <c r="O201" s="135"/>
      <c r="P201" s="46"/>
    </row>
    <row r="202" spans="1:16" ht="15.75" thickBot="1" x14ac:dyDescent="0.3">
      <c r="A202" s="249" t="s">
        <v>47</v>
      </c>
      <c r="B202" s="250" t="s">
        <v>48</v>
      </c>
      <c r="C202" s="169" t="str">
        <f ca="1">IFERROR('transfer 3'!X144,"")</f>
        <v/>
      </c>
      <c r="D202" s="142">
        <f>'Default Conversions'!D73</f>
        <v>9.1999999999999998E-3</v>
      </c>
      <c r="E202" s="121" t="str">
        <f ca="1">IFERROR(D202*$C202,"")</f>
        <v/>
      </c>
      <c r="F202" s="142">
        <f>'Default Conversions'!F73</f>
        <v>5</v>
      </c>
      <c r="G202" s="121" t="str">
        <f ca="1">IFERROR(F202*$C202,"")</f>
        <v/>
      </c>
      <c r="H202" s="142">
        <f>'Default Conversions'!H73</f>
        <v>9.7000000000000003E-3</v>
      </c>
      <c r="I202" s="121" t="str">
        <f ca="1">IFERROR(H202*$C202,"")</f>
        <v/>
      </c>
      <c r="J202" s="142">
        <f>'Default Conversions'!J73</f>
        <v>5.8999999999999999E-3</v>
      </c>
      <c r="K202" s="121" t="str">
        <f ca="1">IFERROR(J202*$C202,"")</f>
        <v/>
      </c>
      <c r="L202" s="142">
        <f>'Default Conversions'!L73</f>
        <v>1.6E-2</v>
      </c>
      <c r="M202" s="121" t="str">
        <f ca="1">IFERROR(L202*$C202,"")</f>
        <v/>
      </c>
      <c r="N202" s="142">
        <f>'Default Conversions'!N73</f>
        <v>1.5E-5</v>
      </c>
      <c r="O202" s="121" t="str">
        <f ca="1">IFERROR(N202*$C202,"")</f>
        <v/>
      </c>
      <c r="P202" s="46"/>
    </row>
    <row r="203" spans="1:16" ht="15.75" thickBot="1" x14ac:dyDescent="0.3">
      <c r="A203" s="251" t="e">
        <f ca="1">'transfer 3'!Q149</f>
        <v>#REF!</v>
      </c>
      <c r="B203" s="134" t="s">
        <v>48</v>
      </c>
      <c r="C203" s="170" t="str">
        <f ca="1">IFERROR('transfer 3'!X149,"")</f>
        <v/>
      </c>
      <c r="D203" s="135" t="e">
        <f ca="1">'Transfer 1'!D70</f>
        <v>#REF!</v>
      </c>
      <c r="E203" s="134" t="str">
        <f t="shared" ref="E203:E204" ca="1" si="56">IFERROR(D203*$C203,"")</f>
        <v/>
      </c>
      <c r="F203" s="135" t="e">
        <f ca="1">'Transfer 1'!F70</f>
        <v>#REF!</v>
      </c>
      <c r="G203" s="134" t="str">
        <f t="shared" ref="G203:G204" ca="1" si="57">IFERROR(F203*$C203,"")</f>
        <v/>
      </c>
      <c r="H203" s="135" t="e">
        <f ca="1">'Transfer 1'!H70</f>
        <v>#REF!</v>
      </c>
      <c r="I203" s="134" t="str">
        <f t="shared" ref="I203:I204" ca="1" si="58">IFERROR(H203*$C203,"")</f>
        <v/>
      </c>
      <c r="J203" s="135" t="e">
        <f ca="1">'Transfer 1'!J70</f>
        <v>#REF!</v>
      </c>
      <c r="K203" s="134" t="str">
        <f t="shared" ref="K203:K204" ca="1" si="59">IFERROR(J203*$C203,"")</f>
        <v/>
      </c>
      <c r="L203" s="135" t="e">
        <f ca="1">'Transfer 1'!L70</f>
        <v>#REF!</v>
      </c>
      <c r="M203" s="134" t="str">
        <f t="shared" ref="M203:M204" ca="1" si="60">IFERROR(L203*$C203,"")</f>
        <v/>
      </c>
      <c r="N203" s="135" t="e">
        <f ca="1">'Transfer 1'!N70</f>
        <v>#REF!</v>
      </c>
      <c r="O203" s="134" t="str">
        <f t="shared" ref="O203:O204" ca="1" si="61">IFERROR(N203*$C203,"")</f>
        <v/>
      </c>
      <c r="P203" s="46"/>
    </row>
    <row r="204" spans="1:16" ht="15.75" thickBot="1" x14ac:dyDescent="0.3">
      <c r="A204" s="251" t="e">
        <f ca="1">'transfer 3'!Q150</f>
        <v>#REF!</v>
      </c>
      <c r="B204" s="250" t="s">
        <v>48</v>
      </c>
      <c r="C204" s="170" t="str">
        <f ca="1">IFERROR('transfer 3'!X150,"")</f>
        <v/>
      </c>
      <c r="D204" s="135" t="e">
        <f ca="1">'Transfer 1'!D71</f>
        <v>#REF!</v>
      </c>
      <c r="E204" s="121" t="str">
        <f t="shared" ca="1" si="56"/>
        <v/>
      </c>
      <c r="F204" s="135" t="e">
        <f ca="1">'Transfer 1'!F71</f>
        <v>#REF!</v>
      </c>
      <c r="G204" s="121" t="str">
        <f t="shared" ca="1" si="57"/>
        <v/>
      </c>
      <c r="H204" s="135" t="e">
        <f ca="1">'Transfer 1'!H71</f>
        <v>#REF!</v>
      </c>
      <c r="I204" s="121" t="str">
        <f t="shared" ca="1" si="58"/>
        <v/>
      </c>
      <c r="J204" s="135" t="e">
        <f ca="1">'Transfer 1'!J71</f>
        <v>#REF!</v>
      </c>
      <c r="K204" s="121" t="str">
        <f t="shared" ca="1" si="59"/>
        <v/>
      </c>
      <c r="L204" s="135" t="e">
        <f ca="1">'Transfer 1'!L71</f>
        <v>#REF!</v>
      </c>
      <c r="M204" s="121" t="str">
        <f t="shared" ca="1" si="60"/>
        <v/>
      </c>
      <c r="N204" s="135" t="e">
        <f ca="1">'Transfer 1'!N71</f>
        <v>#REF!</v>
      </c>
      <c r="O204" s="121" t="str">
        <f t="shared" ca="1" si="61"/>
        <v/>
      </c>
      <c r="P204" s="46"/>
    </row>
    <row r="205" spans="1:16" ht="16.5" thickBot="1" x14ac:dyDescent="0.3">
      <c r="A205" s="343" t="s">
        <v>141</v>
      </c>
      <c r="B205" s="344"/>
      <c r="C205" s="344"/>
      <c r="D205" s="344"/>
      <c r="E205" s="344"/>
      <c r="F205" s="344"/>
      <c r="G205" s="344"/>
      <c r="H205" s="344"/>
      <c r="I205" s="344"/>
      <c r="J205" s="344"/>
      <c r="K205" s="344"/>
      <c r="L205" s="344"/>
      <c r="M205" s="344"/>
      <c r="N205" s="344"/>
      <c r="O205" s="345"/>
      <c r="P205" s="46"/>
    </row>
    <row r="206" spans="1:16" x14ac:dyDescent="0.25">
      <c r="A206" s="180"/>
      <c r="B206" s="181"/>
      <c r="C206" s="182"/>
      <c r="D206" s="181"/>
      <c r="E206" s="181"/>
      <c r="F206" s="181"/>
      <c r="G206" s="181"/>
      <c r="H206" s="181"/>
      <c r="I206" s="181"/>
      <c r="J206" s="181"/>
      <c r="K206" s="181"/>
      <c r="L206" s="181"/>
      <c r="M206" s="181"/>
      <c r="N206" s="181"/>
      <c r="O206" s="181"/>
      <c r="P206" s="46"/>
    </row>
    <row r="207" spans="1:16" ht="15.75" x14ac:dyDescent="0.25">
      <c r="A207" s="230" t="str">
        <f>General!$A$4</f>
        <v>Spreadsheets for Environmental Footprint Analysis (SEFA) Version 3.0, November 2019</v>
      </c>
      <c r="B207" s="213"/>
      <c r="C207" s="213"/>
      <c r="D207" s="213"/>
      <c r="E207" s="213"/>
      <c r="F207" s="213"/>
      <c r="G207" s="213"/>
      <c r="H207" s="213"/>
      <c r="I207" s="213"/>
      <c r="J207" s="213"/>
      <c r="K207" s="213"/>
      <c r="L207" s="213"/>
      <c r="M207" s="213"/>
      <c r="N207" s="2"/>
      <c r="O207" s="47" t="e">
        <f ca="1">General!$A$3</f>
        <v>#REF!</v>
      </c>
      <c r="P207" s="46"/>
    </row>
    <row r="208" spans="1:16" x14ac:dyDescent="0.25">
      <c r="A208" s="213"/>
      <c r="B208" s="213"/>
      <c r="C208" s="213"/>
      <c r="D208" s="213"/>
      <c r="E208" s="213"/>
      <c r="F208" s="213"/>
      <c r="G208" s="213"/>
      <c r="H208" s="213"/>
      <c r="I208" s="213"/>
      <c r="J208" s="213"/>
      <c r="K208" s="213"/>
      <c r="L208" s="213"/>
      <c r="M208" s="213"/>
      <c r="N208" s="2"/>
      <c r="O208" s="47" t="e">
        <f ca="1">General!$A$6</f>
        <v>#REF!</v>
      </c>
      <c r="P208" s="46"/>
    </row>
    <row r="209" spans="1:16" x14ac:dyDescent="0.25">
      <c r="A209" s="213"/>
      <c r="B209" s="213"/>
      <c r="C209" s="213"/>
      <c r="D209" s="213"/>
      <c r="E209" s="213"/>
      <c r="F209" s="213"/>
      <c r="G209" s="213"/>
      <c r="H209" s="213"/>
      <c r="I209" s="213"/>
      <c r="J209" s="213"/>
      <c r="K209" s="213"/>
      <c r="L209" s="213"/>
      <c r="M209" s="213"/>
      <c r="N209" s="2"/>
      <c r="O209" s="47" t="e">
        <f ca="1">General!$C$21</f>
        <v>#REF!</v>
      </c>
      <c r="P209" s="46"/>
    </row>
    <row r="210" spans="1:16" ht="18.75" x14ac:dyDescent="0.3">
      <c r="A210" s="354" t="e">
        <f ca="1">CONCATENATE(O3," - Off-Site Footprint (Scope 3b)")</f>
        <v>#REF!</v>
      </c>
      <c r="B210" s="354"/>
      <c r="C210" s="354"/>
      <c r="D210" s="354"/>
      <c r="E210" s="354"/>
      <c r="F210" s="354"/>
      <c r="G210" s="354"/>
      <c r="H210" s="354"/>
      <c r="I210" s="354"/>
      <c r="J210" s="354"/>
      <c r="K210" s="354"/>
      <c r="L210" s="354"/>
      <c r="M210" s="354"/>
      <c r="N210" s="354"/>
      <c r="O210" s="354"/>
      <c r="P210" s="46"/>
    </row>
    <row r="211" spans="1:16" ht="18.75" hidden="1" x14ac:dyDescent="0.3">
      <c r="A211" s="354" t="e">
        <f ca="1">CONCATENATE(O3," - Off-Site Footprint (Scope 3b) (continued)")</f>
        <v>#REF!</v>
      </c>
      <c r="B211" s="354"/>
      <c r="C211" s="354"/>
      <c r="D211" s="354"/>
      <c r="E211" s="354"/>
      <c r="F211" s="354"/>
      <c r="G211" s="354"/>
      <c r="H211" s="354"/>
      <c r="I211" s="354"/>
      <c r="J211" s="354"/>
      <c r="K211" s="354"/>
      <c r="L211" s="354"/>
      <c r="M211" s="354"/>
      <c r="N211" s="354"/>
      <c r="O211" s="354"/>
      <c r="P211" s="46"/>
    </row>
    <row r="212" spans="1:16" ht="15.75" thickBot="1" x14ac:dyDescent="0.3">
      <c r="A212" s="46"/>
      <c r="B212" s="46"/>
      <c r="C212" s="46"/>
      <c r="D212" s="46"/>
      <c r="E212" s="46"/>
      <c r="F212" s="46"/>
      <c r="G212" s="46"/>
      <c r="H212" s="46"/>
      <c r="I212" s="46"/>
      <c r="J212" s="46"/>
      <c r="K212" s="46"/>
      <c r="L212" s="46"/>
      <c r="M212" s="46"/>
      <c r="N212" s="46"/>
      <c r="O212" s="46"/>
      <c r="P212" s="46"/>
    </row>
    <row r="213" spans="1:16" ht="15.75" thickBot="1" x14ac:dyDescent="0.3">
      <c r="A213" s="349" t="s">
        <v>19</v>
      </c>
      <c r="B213" s="357" t="s">
        <v>0</v>
      </c>
      <c r="C213" s="349" t="s">
        <v>5</v>
      </c>
      <c r="D213" s="349" t="s">
        <v>6</v>
      </c>
      <c r="E213" s="349"/>
      <c r="F213" s="349" t="s">
        <v>7</v>
      </c>
      <c r="G213" s="349"/>
      <c r="H213" s="349" t="s">
        <v>8</v>
      </c>
      <c r="I213" s="349"/>
      <c r="J213" s="349" t="s">
        <v>9</v>
      </c>
      <c r="K213" s="349"/>
      <c r="L213" s="349" t="s">
        <v>10</v>
      </c>
      <c r="M213" s="349"/>
      <c r="N213" s="349" t="s">
        <v>11</v>
      </c>
      <c r="O213" s="349"/>
      <c r="P213" s="46"/>
    </row>
    <row r="214" spans="1:16" ht="15.75" thickBot="1" x14ac:dyDescent="0.3">
      <c r="A214" s="349"/>
      <c r="B214" s="357"/>
      <c r="C214" s="349"/>
      <c r="D214" s="143" t="s">
        <v>12</v>
      </c>
      <c r="E214" s="349" t="s">
        <v>13</v>
      </c>
      <c r="F214" s="143" t="s">
        <v>12</v>
      </c>
      <c r="G214" s="349" t="s">
        <v>119</v>
      </c>
      <c r="H214" s="143" t="s">
        <v>12</v>
      </c>
      <c r="I214" s="349" t="s">
        <v>14</v>
      </c>
      <c r="J214" s="143" t="s">
        <v>12</v>
      </c>
      <c r="K214" s="349" t="s">
        <v>14</v>
      </c>
      <c r="L214" s="143" t="s">
        <v>12</v>
      </c>
      <c r="M214" s="349" t="s">
        <v>14</v>
      </c>
      <c r="N214" s="143" t="s">
        <v>12</v>
      </c>
      <c r="O214" s="349" t="s">
        <v>14</v>
      </c>
      <c r="P214" s="46"/>
    </row>
    <row r="215" spans="1:16" ht="15.75" thickBot="1" x14ac:dyDescent="0.3">
      <c r="A215" s="349"/>
      <c r="B215" s="357"/>
      <c r="C215" s="349"/>
      <c r="D215" s="143" t="s">
        <v>15</v>
      </c>
      <c r="E215" s="349"/>
      <c r="F215" s="143" t="s">
        <v>15</v>
      </c>
      <c r="G215" s="349"/>
      <c r="H215" s="143" t="s">
        <v>15</v>
      </c>
      <c r="I215" s="349"/>
      <c r="J215" s="143" t="s">
        <v>15</v>
      </c>
      <c r="K215" s="349"/>
      <c r="L215" s="143" t="s">
        <v>15</v>
      </c>
      <c r="M215" s="349"/>
      <c r="N215" s="143" t="s">
        <v>15</v>
      </c>
      <c r="O215" s="349"/>
      <c r="P215" s="46"/>
    </row>
    <row r="216" spans="1:16" ht="15.75" thickBot="1" x14ac:dyDescent="0.3">
      <c r="A216" s="146" t="s">
        <v>49</v>
      </c>
      <c r="B216" s="147"/>
      <c r="C216" s="135"/>
      <c r="D216" s="135"/>
      <c r="E216" s="135"/>
      <c r="F216" s="135"/>
      <c r="G216" s="135"/>
      <c r="H216" s="135"/>
      <c r="I216" s="135"/>
      <c r="J216" s="135"/>
      <c r="K216" s="135"/>
      <c r="L216" s="135"/>
      <c r="M216" s="135"/>
      <c r="N216" s="135"/>
      <c r="O216" s="135"/>
      <c r="P216" s="46"/>
    </row>
    <row r="217" spans="1:16" ht="15.75" thickBot="1" x14ac:dyDescent="0.3">
      <c r="A217" s="132" t="s">
        <v>331</v>
      </c>
      <c r="B217" s="253" t="s">
        <v>61</v>
      </c>
      <c r="C217" s="170" t="str">
        <f ca="1">IFERROR('transfer 3'!X153,"")</f>
        <v/>
      </c>
      <c r="D217" s="135">
        <f>'Default Conversions'!D76</f>
        <v>6.0899999999999999E-3</v>
      </c>
      <c r="E217" s="52" t="str">
        <f t="shared" ref="E217:O231" ca="1" si="62">IFERROR(D217*$C217,"")</f>
        <v/>
      </c>
      <c r="F217" s="135">
        <f>'Default Conversions'!F76</f>
        <v>2.4300000000000002</v>
      </c>
      <c r="G217" s="52" t="str">
        <f t="shared" ca="1" si="62"/>
        <v/>
      </c>
      <c r="H217" s="135">
        <f>'Default Conversions'!H76</f>
        <v>1.6000000000000001E-3</v>
      </c>
      <c r="I217" s="52" t="str">
        <f t="shared" ca="1" si="62"/>
        <v/>
      </c>
      <c r="J217" s="135">
        <f>'Default Conversions'!J76</f>
        <v>1.67E-3</v>
      </c>
      <c r="K217" s="52" t="str">
        <f t="shared" ca="1" si="62"/>
        <v/>
      </c>
      <c r="L217" s="135">
        <f>'Default Conversions'!L76</f>
        <v>2.0900000000000001E-4</v>
      </c>
      <c r="M217" s="52" t="str">
        <f t="shared" ca="1" si="62"/>
        <v/>
      </c>
      <c r="N217" s="135">
        <f>'Default Conversions'!N76</f>
        <v>8.7000000000000001E-5</v>
      </c>
      <c r="O217" s="52" t="str">
        <f t="shared" ca="1" si="62"/>
        <v/>
      </c>
      <c r="P217" s="46"/>
    </row>
    <row r="218" spans="1:16" ht="15.75" thickBot="1" x14ac:dyDescent="0.3">
      <c r="A218" s="132" t="s">
        <v>155</v>
      </c>
      <c r="B218" s="52" t="s">
        <v>48</v>
      </c>
      <c r="C218" s="170" t="str">
        <f ca="1">IFERROR('transfer 3'!X154,"")</f>
        <v/>
      </c>
      <c r="D218" s="252">
        <f>'Default Conversions'!D77</f>
        <v>1.4999999999999999E-2</v>
      </c>
      <c r="E218" s="52" t="str">
        <f t="shared" ca="1" si="62"/>
        <v/>
      </c>
      <c r="F218" s="252">
        <f>'Default Conversions'!F77</f>
        <v>4.4000000000000004</v>
      </c>
      <c r="G218" s="52" t="str">
        <f t="shared" ca="1" si="62"/>
        <v/>
      </c>
      <c r="H218" s="252">
        <f>'Default Conversions'!H77</f>
        <v>1.6E-2</v>
      </c>
      <c r="I218" s="52" t="str">
        <f t="shared" ca="1" si="62"/>
        <v/>
      </c>
      <c r="J218" s="252">
        <f>'Default Conversions'!J77</f>
        <v>1.4999999999999999E-2</v>
      </c>
      <c r="K218" s="52" t="str">
        <f t="shared" ca="1" si="62"/>
        <v/>
      </c>
      <c r="L218" s="252" t="str">
        <f>'Default Conversions'!L77</f>
        <v>NP</v>
      </c>
      <c r="M218" s="52" t="str">
        <f t="shared" ca="1" si="62"/>
        <v/>
      </c>
      <c r="N218" s="252" t="str">
        <f>'Default Conversions'!N77</f>
        <v>NP</v>
      </c>
      <c r="O218" s="52" t="str">
        <f t="shared" ca="1" si="62"/>
        <v/>
      </c>
      <c r="P218" s="46"/>
    </row>
    <row r="219" spans="1:16" ht="15.75" thickBot="1" x14ac:dyDescent="0.3">
      <c r="A219" s="132" t="s">
        <v>174</v>
      </c>
      <c r="B219" s="52" t="s">
        <v>50</v>
      </c>
      <c r="C219" s="170" t="str">
        <f ca="1">IFERROR('transfer 3'!X155,"")</f>
        <v/>
      </c>
      <c r="D219" s="135">
        <f>'Default Conversions'!D78</f>
        <v>0.16</v>
      </c>
      <c r="E219" s="52" t="str">
        <f t="shared" ca="1" si="62"/>
        <v/>
      </c>
      <c r="F219" s="135">
        <f>'Default Conversions'!F78</f>
        <v>25</v>
      </c>
      <c r="G219" s="52" t="str">
        <f t="shared" ca="1" si="62"/>
        <v/>
      </c>
      <c r="H219" s="135">
        <f>'Default Conversions'!H78</f>
        <v>0.14000000000000001</v>
      </c>
      <c r="I219" s="52" t="str">
        <f t="shared" ca="1" si="62"/>
        <v/>
      </c>
      <c r="J219" s="135">
        <f>'Default Conversions'!J78</f>
        <v>7.4999999999999997E-2</v>
      </c>
      <c r="K219" s="52" t="str">
        <f t="shared" ca="1" si="62"/>
        <v/>
      </c>
      <c r="L219" s="135">
        <f>'Default Conversions'!L78</f>
        <v>0.4</v>
      </c>
      <c r="M219" s="52" t="str">
        <f t="shared" ca="1" si="62"/>
        <v/>
      </c>
      <c r="N219" s="135">
        <f>'Default Conversions'!N78</f>
        <v>1.4E-3</v>
      </c>
      <c r="O219" s="52" t="str">
        <f t="shared" ca="1" si="62"/>
        <v/>
      </c>
      <c r="P219" s="46"/>
    </row>
    <row r="220" spans="1:16" ht="15.75" thickBot="1" x14ac:dyDescent="0.3">
      <c r="A220" s="132" t="s">
        <v>175</v>
      </c>
      <c r="B220" s="52" t="s">
        <v>50</v>
      </c>
      <c r="C220" s="170" t="str">
        <f ca="1">IFERROR('transfer 3'!X156,"")</f>
        <v/>
      </c>
      <c r="D220" s="135">
        <f>'Default Conversions'!D79</f>
        <v>0.18</v>
      </c>
      <c r="E220" s="52" t="str">
        <f t="shared" ca="1" si="62"/>
        <v/>
      </c>
      <c r="F220" s="135">
        <f>'Default Conversions'!F79</f>
        <v>27.500000000000004</v>
      </c>
      <c r="G220" s="52" t="str">
        <f t="shared" ca="1" si="62"/>
        <v/>
      </c>
      <c r="H220" s="135">
        <f>'Default Conversions'!H79</f>
        <v>0.15400000000000003</v>
      </c>
      <c r="I220" s="52" t="str">
        <f t="shared" ca="1" si="62"/>
        <v/>
      </c>
      <c r="J220" s="135">
        <f>'Default Conversions'!J79</f>
        <v>8.2500000000000004E-2</v>
      </c>
      <c r="K220" s="52" t="str">
        <f t="shared" ca="1" si="62"/>
        <v/>
      </c>
      <c r="L220" s="135">
        <f>'Default Conversions'!L79</f>
        <v>0.44000000000000006</v>
      </c>
      <c r="M220" s="52" t="str">
        <f t="shared" ca="1" si="62"/>
        <v/>
      </c>
      <c r="N220" s="135">
        <f>'Default Conversions'!N79</f>
        <v>1.5400000000000001E-3</v>
      </c>
      <c r="O220" s="52" t="str">
        <f t="shared" ca="1" si="62"/>
        <v/>
      </c>
      <c r="P220" s="46"/>
    </row>
    <row r="221" spans="1:16" ht="15.75" thickBot="1" x14ac:dyDescent="0.3">
      <c r="A221" s="132" t="s">
        <v>285</v>
      </c>
      <c r="B221" s="52" t="s">
        <v>327</v>
      </c>
      <c r="C221" s="170" t="str">
        <f ca="1">IFERROR('transfer 3'!X167,"")</f>
        <v/>
      </c>
      <c r="D221" s="135">
        <f>'Default Conversions'!D80</f>
        <v>5.8071029117000003E-2</v>
      </c>
      <c r="E221" s="52" t="str">
        <f t="shared" ca="1" si="62"/>
        <v/>
      </c>
      <c r="F221" s="135">
        <f>'Default Conversions'!F80</f>
        <v>6.8534384200000007</v>
      </c>
      <c r="G221" s="52" t="str">
        <f t="shared" ca="1" si="62"/>
        <v/>
      </c>
      <c r="H221" s="135">
        <f>'Default Conversions'!H80</f>
        <v>0.13140195739999999</v>
      </c>
      <c r="I221" s="52" t="str">
        <f t="shared" ca="1" si="62"/>
        <v/>
      </c>
      <c r="J221" s="135">
        <f>'Default Conversions'!J80</f>
        <v>0.30387576659999999</v>
      </c>
      <c r="K221" s="52" t="str">
        <f t="shared" ca="1" si="62"/>
        <v/>
      </c>
      <c r="L221" s="135">
        <f>'Default Conversions'!L80</f>
        <v>4.556982414E-2</v>
      </c>
      <c r="M221" s="52" t="str">
        <f t="shared" ca="1" si="62"/>
        <v/>
      </c>
      <c r="N221" s="135">
        <f>'Default Conversions'!N80</f>
        <v>3.3016528560000001E-2</v>
      </c>
      <c r="O221" s="52" t="str">
        <f t="shared" ca="1" si="62"/>
        <v/>
      </c>
      <c r="P221" s="46"/>
    </row>
    <row r="222" spans="1:16" ht="15.75" thickBot="1" x14ac:dyDescent="0.3">
      <c r="A222" s="132" t="s">
        <v>286</v>
      </c>
      <c r="B222" s="52" t="s">
        <v>327</v>
      </c>
      <c r="C222" s="170" t="str">
        <f ca="1">IFERROR('transfer 3'!X168,"")</f>
        <v/>
      </c>
      <c r="D222" s="135">
        <f>'Default Conversions'!D81</f>
        <v>0.21199999999999999</v>
      </c>
      <c r="E222" s="52" t="str">
        <f t="shared" ca="1" si="62"/>
        <v/>
      </c>
      <c r="F222" s="135">
        <f>'Default Conversions'!F81</f>
        <v>27.4693</v>
      </c>
      <c r="G222" s="52" t="str">
        <f t="shared" ca="1" si="62"/>
        <v/>
      </c>
      <c r="H222" s="135">
        <f>'Default Conversions'!H81</f>
        <v>0.64229999999999998</v>
      </c>
      <c r="I222" s="52" t="str">
        <f t="shared" ca="1" si="62"/>
        <v/>
      </c>
      <c r="J222" s="135">
        <f>'Default Conversions'!J81</f>
        <v>1.5072000000000001</v>
      </c>
      <c r="K222" s="52" t="str">
        <f t="shared" ca="1" si="62"/>
        <v/>
      </c>
      <c r="L222" s="135">
        <f>'Default Conversions'!L81</f>
        <v>0.22639999999999999</v>
      </c>
      <c r="M222" s="52" t="str">
        <f t="shared" ca="1" si="62"/>
        <v/>
      </c>
      <c r="N222" s="135">
        <f>'Default Conversions'!N81</f>
        <v>0.1643</v>
      </c>
      <c r="O222" s="52" t="str">
        <f t="shared" ca="1" si="62"/>
        <v/>
      </c>
      <c r="P222" s="46"/>
    </row>
    <row r="223" spans="1:16" ht="15.75" thickBot="1" x14ac:dyDescent="0.3">
      <c r="A223" s="132" t="s">
        <v>287</v>
      </c>
      <c r="B223" s="52" t="s">
        <v>327</v>
      </c>
      <c r="C223" s="170" t="str">
        <f ca="1">IFERROR('transfer 3'!X169,"")</f>
        <v/>
      </c>
      <c r="D223" s="135">
        <f>'Default Conversions'!D82</f>
        <v>7.3171472399999993E-2</v>
      </c>
      <c r="E223" s="52" t="str">
        <f t="shared" ca="1" si="62"/>
        <v/>
      </c>
      <c r="F223" s="135">
        <f>'Default Conversions'!F82</f>
        <v>9.3254580000000011</v>
      </c>
      <c r="G223" s="52" t="str">
        <f t="shared" ca="1" si="62"/>
        <v/>
      </c>
      <c r="H223" s="135">
        <f>'Default Conversions'!H82</f>
        <v>0.21274390000000001</v>
      </c>
      <c r="I223" s="52" t="str">
        <f t="shared" ca="1" si="62"/>
        <v/>
      </c>
      <c r="J223" s="135">
        <f>'Default Conversions'!J82</f>
        <v>0.49823960000000006</v>
      </c>
      <c r="K223" s="52" t="str">
        <f t="shared" ca="1" si="62"/>
        <v/>
      </c>
      <c r="L223" s="135">
        <f>'Default Conversions'!L82</f>
        <v>7.4735940000000001E-2</v>
      </c>
      <c r="M223" s="52" t="str">
        <f t="shared" ca="1" si="62"/>
        <v/>
      </c>
      <c r="N223" s="135">
        <f>'Default Conversions'!N82</f>
        <v>5.4233159999999996E-2</v>
      </c>
      <c r="O223" s="52" t="str">
        <f t="shared" ca="1" si="62"/>
        <v/>
      </c>
      <c r="P223" s="46"/>
    </row>
    <row r="224" spans="1:16" ht="15.75" thickBot="1" x14ac:dyDescent="0.3">
      <c r="A224" s="132" t="s">
        <v>288</v>
      </c>
      <c r="B224" s="52" t="s">
        <v>327</v>
      </c>
      <c r="C224" s="170" t="str">
        <f ca="1">IFERROR('transfer 3'!X170,"")</f>
        <v/>
      </c>
      <c r="D224" s="135">
        <f>'Default Conversions'!D83</f>
        <v>7.40245077E-3</v>
      </c>
      <c r="E224" s="52" t="str">
        <f t="shared" ca="1" si="62"/>
        <v/>
      </c>
      <c r="F224" s="135">
        <f>'Default Conversions'!F83</f>
        <v>0.64594779999999996</v>
      </c>
      <c r="G224" s="52" t="str">
        <f t="shared" ca="1" si="62"/>
        <v/>
      </c>
      <c r="H224" s="135">
        <f>'Default Conversions'!H83</f>
        <v>6.7681219999999997E-3</v>
      </c>
      <c r="I224" s="52" t="str">
        <f t="shared" ca="1" si="62"/>
        <v/>
      </c>
      <c r="J224" s="135">
        <f>'Default Conversions'!J83</f>
        <v>1.4792866000000002E-2</v>
      </c>
      <c r="K224" s="52" t="str">
        <f t="shared" ca="1" si="62"/>
        <v/>
      </c>
      <c r="L224" s="135">
        <f>'Default Conversions'!L83</f>
        <v>2.2023953999999999E-3</v>
      </c>
      <c r="M224" s="52" t="str">
        <f t="shared" ca="1" si="62"/>
        <v/>
      </c>
      <c r="N224" s="135">
        <f>'Default Conversions'!N83</f>
        <v>1.5542429999999999E-3</v>
      </c>
      <c r="O224" s="52" t="str">
        <f t="shared" ca="1" si="62"/>
        <v/>
      </c>
      <c r="P224" s="46"/>
    </row>
    <row r="225" spans="1:16" ht="15.75" thickBot="1" x14ac:dyDescent="0.3">
      <c r="A225" s="132" t="s">
        <v>289</v>
      </c>
      <c r="B225" s="52" t="s">
        <v>327</v>
      </c>
      <c r="C225" s="170" t="str">
        <f ca="1">IFERROR('transfer 3'!X171,"")</f>
        <v/>
      </c>
      <c r="D225" s="135">
        <f>'Default Conversions'!D84</f>
        <v>1.7439832799999999E-2</v>
      </c>
      <c r="E225" s="52" t="str">
        <f t="shared" ca="1" si="62"/>
        <v/>
      </c>
      <c r="F225" s="135">
        <f>'Default Conversions'!F84</f>
        <v>1.3381921999999999</v>
      </c>
      <c r="G225" s="52" t="str">
        <f t="shared" ca="1" si="62"/>
        <v/>
      </c>
      <c r="H225" s="135">
        <f>'Default Conversions'!H84</f>
        <v>7.0106280000000014E-3</v>
      </c>
      <c r="I225" s="52" t="str">
        <f t="shared" ca="1" si="62"/>
        <v/>
      </c>
      <c r="J225" s="135">
        <f>'Default Conversions'!J84</f>
        <v>1.3249645999999999E-2</v>
      </c>
      <c r="K225" s="52" t="str">
        <f t="shared" ca="1" si="62"/>
        <v/>
      </c>
      <c r="L225" s="135">
        <f>'Default Conversions'!L84</f>
        <v>1.940048E-3</v>
      </c>
      <c r="M225" s="52" t="str">
        <f t="shared" ca="1" si="62"/>
        <v/>
      </c>
      <c r="N225" s="135">
        <f>'Default Conversions'!N84</f>
        <v>1.2830772000000002E-3</v>
      </c>
      <c r="O225" s="52" t="str">
        <f t="shared" ca="1" si="62"/>
        <v/>
      </c>
      <c r="P225" s="46"/>
    </row>
    <row r="226" spans="1:16" ht="15.75" thickBot="1" x14ac:dyDescent="0.3">
      <c r="A226" s="132" t="s">
        <v>290</v>
      </c>
      <c r="B226" s="52" t="s">
        <v>327</v>
      </c>
      <c r="C226" s="170" t="str">
        <f ca="1">IFERROR('transfer 3'!X172,"")</f>
        <v/>
      </c>
      <c r="D226" s="135">
        <f>'Default Conversions'!D85</f>
        <v>2.3884988400000001E-2</v>
      </c>
      <c r="E226" s="52" t="str">
        <f t="shared" ca="1" si="62"/>
        <v/>
      </c>
      <c r="F226" s="135">
        <f>'Default Conversions'!F85</f>
        <v>1.8717054000000002</v>
      </c>
      <c r="G226" s="52" t="str">
        <f t="shared" ca="1" si="62"/>
        <v/>
      </c>
      <c r="H226" s="135">
        <f>'Default Conversions'!H85</f>
        <v>7.9806519999999995E-3</v>
      </c>
      <c r="I226" s="52" t="str">
        <f t="shared" ca="1" si="62"/>
        <v/>
      </c>
      <c r="J226" s="135">
        <f>'Default Conversions'!J85</f>
        <v>1.4153532000000002E-2</v>
      </c>
      <c r="K226" s="52" t="str">
        <f t="shared" ca="1" si="62"/>
        <v/>
      </c>
      <c r="L226" s="135">
        <f>'Default Conversions'!L85</f>
        <v>2.0546872000000004E-3</v>
      </c>
      <c r="M226" s="52" t="str">
        <f t="shared" ca="1" si="62"/>
        <v/>
      </c>
      <c r="N226" s="135">
        <f>'Default Conversions'!N85</f>
        <v>1.2874863999999999E-3</v>
      </c>
      <c r="O226" s="52" t="str">
        <f t="shared" ca="1" si="62"/>
        <v/>
      </c>
      <c r="P226" s="46"/>
    </row>
    <row r="227" spans="1:16" ht="15.75" thickBot="1" x14ac:dyDescent="0.3">
      <c r="A227" s="132" t="s">
        <v>291</v>
      </c>
      <c r="B227" s="52" t="s">
        <v>327</v>
      </c>
      <c r="C227" s="170" t="str">
        <f ca="1">IFERROR('transfer 3'!X173,"")</f>
        <v/>
      </c>
      <c r="D227" s="135">
        <f>'Default Conversions'!D86</f>
        <v>3.3647503500000002E-2</v>
      </c>
      <c r="E227" s="52" t="str">
        <f t="shared" ca="1" si="62"/>
        <v/>
      </c>
      <c r="F227" s="135">
        <f>'Default Conversions'!F86</f>
        <v>4.2989700000000006</v>
      </c>
      <c r="G227" s="52" t="str">
        <f t="shared" ca="1" si="62"/>
        <v/>
      </c>
      <c r="H227" s="135">
        <f>'Default Conversions'!H86</f>
        <v>9.5459180000000005E-2</v>
      </c>
      <c r="I227" s="52" t="str">
        <f t="shared" ca="1" si="62"/>
        <v/>
      </c>
      <c r="J227" s="135">
        <f>'Default Conversions'!J86</f>
        <v>0.22266460000000002</v>
      </c>
      <c r="K227" s="52" t="str">
        <f t="shared" ca="1" si="62"/>
        <v/>
      </c>
      <c r="L227" s="135">
        <f>'Default Conversions'!L86</f>
        <v>3.3509919999999999E-2</v>
      </c>
      <c r="M227" s="52" t="str">
        <f t="shared" ca="1" si="62"/>
        <v/>
      </c>
      <c r="N227" s="135">
        <f>'Default Conversions'!N86</f>
        <v>2.4250600000000001E-2</v>
      </c>
      <c r="O227" s="52" t="str">
        <f t="shared" ca="1" si="62"/>
        <v/>
      </c>
      <c r="P227" s="46"/>
    </row>
    <row r="228" spans="1:16" ht="15.75" thickBot="1" x14ac:dyDescent="0.3">
      <c r="A228" s="132" t="s">
        <v>292</v>
      </c>
      <c r="B228" s="52" t="s">
        <v>327</v>
      </c>
      <c r="C228" s="170" t="str">
        <f ca="1">IFERROR('transfer 3'!X174,"")</f>
        <v/>
      </c>
      <c r="D228" s="135">
        <f>'Default Conversions'!D87</f>
        <v>1.4122473300000001E-2</v>
      </c>
      <c r="E228" s="52" t="str">
        <f t="shared" ca="1" si="62"/>
        <v/>
      </c>
      <c r="F228" s="135">
        <f>'Default Conversions'!F87</f>
        <v>1.4726728</v>
      </c>
      <c r="G228" s="52" t="str">
        <f t="shared" ca="1" si="62"/>
        <v/>
      </c>
      <c r="H228" s="135">
        <f>'Default Conversions'!H87</f>
        <v>7.9806519999999995E-3</v>
      </c>
      <c r="I228" s="52" t="str">
        <f t="shared" ca="1" si="62"/>
        <v/>
      </c>
      <c r="J228" s="135">
        <f>'Default Conversions'!J87</f>
        <v>1.3602382E-2</v>
      </c>
      <c r="K228" s="52" t="str">
        <f t="shared" ca="1" si="62"/>
        <v/>
      </c>
      <c r="L228" s="135">
        <f>'Default Conversions'!L87</f>
        <v>1.9797308000000001E-3</v>
      </c>
      <c r="M228" s="52" t="str">
        <f t="shared" ca="1" si="62"/>
        <v/>
      </c>
      <c r="N228" s="135">
        <f>'Default Conversions'!N87</f>
        <v>1.2015070000000001E-3</v>
      </c>
      <c r="O228" s="52" t="str">
        <f t="shared" ca="1" si="62"/>
        <v/>
      </c>
      <c r="P228" s="46"/>
    </row>
    <row r="229" spans="1:16" ht="15.75" thickBot="1" x14ac:dyDescent="0.3">
      <c r="A229" s="132" t="s">
        <v>293</v>
      </c>
      <c r="B229" s="52" t="s">
        <v>327</v>
      </c>
      <c r="C229" s="170" t="str">
        <f ca="1">IFERROR('transfer 3'!X175,"")</f>
        <v/>
      </c>
      <c r="D229" s="135">
        <f>'Default Conversions'!D88</f>
        <v>5.1276899699999996E-2</v>
      </c>
      <c r="E229" s="52" t="str">
        <f t="shared" ca="1" si="62"/>
        <v/>
      </c>
      <c r="F229" s="135">
        <f>'Default Conversions'!F88</f>
        <v>5.224902000000001</v>
      </c>
      <c r="G229" s="52" t="str">
        <f t="shared" ca="1" si="62"/>
        <v/>
      </c>
      <c r="H229" s="135">
        <f>'Default Conversions'!H88</f>
        <v>8.3333879999999999E-2</v>
      </c>
      <c r="I229" s="52" t="str">
        <f t="shared" ca="1" si="62"/>
        <v/>
      </c>
      <c r="J229" s="135">
        <f>'Default Conversions'!J88</f>
        <v>0.19047744000000003</v>
      </c>
      <c r="K229" s="52" t="str">
        <f t="shared" ca="1" si="62"/>
        <v/>
      </c>
      <c r="L229" s="135">
        <f>'Default Conversions'!L88</f>
        <v>2.8439340000000004E-2</v>
      </c>
      <c r="M229" s="52" t="str">
        <f t="shared" ca="1" si="62"/>
        <v/>
      </c>
      <c r="N229" s="135">
        <f>'Default Conversions'!N88</f>
        <v>2.1208252E-2</v>
      </c>
      <c r="O229" s="52" t="str">
        <f t="shared" ca="1" si="62"/>
        <v/>
      </c>
      <c r="P229" s="46"/>
    </row>
    <row r="230" spans="1:16" ht="15.75" thickBot="1" x14ac:dyDescent="0.3">
      <c r="A230" s="132" t="s">
        <v>294</v>
      </c>
      <c r="B230" s="52" t="s">
        <v>327</v>
      </c>
      <c r="C230" s="170" t="str">
        <f ca="1">IFERROR('transfer 3'!X176,"")</f>
        <v/>
      </c>
      <c r="D230" s="135">
        <f>'Default Conversions'!D89</f>
        <v>7.6204486799999999E-2</v>
      </c>
      <c r="E230" s="52" t="str">
        <f t="shared" ca="1" si="62"/>
        <v/>
      </c>
      <c r="F230" s="135">
        <f>'Default Conversions'!F89</f>
        <v>9.0168140000000001</v>
      </c>
      <c r="G230" s="52" t="str">
        <f t="shared" ca="1" si="62"/>
        <v/>
      </c>
      <c r="H230" s="135">
        <f>'Default Conversions'!H89</f>
        <v>0.10449804</v>
      </c>
      <c r="I230" s="52" t="str">
        <f t="shared" ca="1" si="62"/>
        <v/>
      </c>
      <c r="J230" s="135">
        <f>'Default Conversions'!J89</f>
        <v>0.22707380000000005</v>
      </c>
      <c r="K230" s="52" t="str">
        <f t="shared" ca="1" si="62"/>
        <v/>
      </c>
      <c r="L230" s="135">
        <f>'Default Conversions'!L89</f>
        <v>3.3950840000000003E-2</v>
      </c>
      <c r="M230" s="52" t="str">
        <f t="shared" ca="1" si="62"/>
        <v/>
      </c>
      <c r="N230" s="135">
        <f>'Default Conversions'!N89</f>
        <v>2.3589220000000001E-2</v>
      </c>
      <c r="O230" s="52" t="str">
        <f t="shared" ca="1" si="62"/>
        <v/>
      </c>
      <c r="P230" s="46"/>
    </row>
    <row r="231" spans="1:16" ht="15.75" thickBot="1" x14ac:dyDescent="0.3">
      <c r="A231" s="132" t="s">
        <v>295</v>
      </c>
      <c r="B231" s="52" t="s">
        <v>327</v>
      </c>
      <c r="C231" s="170" t="str">
        <f ca="1">IFERROR('transfer 3'!X177,"")</f>
        <v/>
      </c>
      <c r="D231" s="135">
        <f>'Default Conversions'!D90</f>
        <v>7.1560183499999999E-2</v>
      </c>
      <c r="E231" s="52" t="str">
        <f t="shared" ca="1" si="62"/>
        <v/>
      </c>
      <c r="F231" s="135">
        <f>'Default Conversions'!F90</f>
        <v>7.8704220000000014</v>
      </c>
      <c r="G231" s="52" t="str">
        <f t="shared" ca="1" si="62"/>
        <v/>
      </c>
      <c r="H231" s="135">
        <f>'Default Conversions'!H90</f>
        <v>0.14594451999999999</v>
      </c>
      <c r="I231" s="52" t="str">
        <f t="shared" ca="1" si="62"/>
        <v/>
      </c>
      <c r="J231" s="135">
        <f>'Default Conversions'!J90</f>
        <v>0.33730380000000004</v>
      </c>
      <c r="K231" s="52" t="str">
        <f t="shared" ca="1" si="62"/>
        <v/>
      </c>
      <c r="L231" s="135">
        <f>'Default Conversions'!L90</f>
        <v>5.0485340000000004E-2</v>
      </c>
      <c r="M231" s="52" t="str">
        <f t="shared" ca="1" si="62"/>
        <v/>
      </c>
      <c r="N231" s="135">
        <f>'Default Conversions'!N90</f>
        <v>3.7257739999999998E-2</v>
      </c>
      <c r="O231" s="52" t="str">
        <f t="shared" ca="1" si="62"/>
        <v/>
      </c>
      <c r="P231" s="46"/>
    </row>
    <row r="232" spans="1:16" ht="30" customHeight="1" thickBot="1" x14ac:dyDescent="0.3">
      <c r="A232" s="343" t="s">
        <v>141</v>
      </c>
      <c r="B232" s="344"/>
      <c r="C232" s="344"/>
      <c r="D232" s="344"/>
      <c r="E232" s="344"/>
      <c r="F232" s="344"/>
      <c r="G232" s="344"/>
      <c r="H232" s="344"/>
      <c r="I232" s="344"/>
      <c r="J232" s="344"/>
      <c r="K232" s="344"/>
      <c r="L232" s="344"/>
      <c r="M232" s="344"/>
      <c r="N232" s="344"/>
      <c r="O232" s="345"/>
      <c r="P232" s="46"/>
    </row>
    <row r="233" spans="1:16" ht="15.75" thickBot="1" x14ac:dyDescent="0.3">
      <c r="A233" s="87"/>
      <c r="B233" s="147"/>
      <c r="C233" s="148"/>
      <c r="D233" s="135"/>
      <c r="E233" s="135"/>
      <c r="F233" s="135"/>
      <c r="G233" s="135"/>
      <c r="H233" s="135"/>
      <c r="I233" s="135"/>
      <c r="J233" s="135"/>
      <c r="K233" s="135"/>
      <c r="L233" s="135"/>
      <c r="M233" s="135"/>
      <c r="N233" s="135"/>
      <c r="O233" s="135"/>
      <c r="P233" s="46"/>
    </row>
    <row r="234" spans="1:16" ht="15.75" thickBot="1" x14ac:dyDescent="0.3">
      <c r="A234" s="149" t="s">
        <v>51</v>
      </c>
      <c r="B234" s="147"/>
      <c r="C234" s="135"/>
      <c r="D234" s="135"/>
      <c r="E234" s="135"/>
      <c r="F234" s="135"/>
      <c r="G234" s="135"/>
      <c r="H234" s="135"/>
      <c r="I234" s="135"/>
      <c r="J234" s="135"/>
      <c r="K234" s="135"/>
      <c r="L234" s="135"/>
      <c r="M234" s="135"/>
      <c r="N234" s="135"/>
      <c r="O234" s="135"/>
      <c r="P234" s="46"/>
    </row>
    <row r="235" spans="1:16" ht="15.75" thickBot="1" x14ac:dyDescent="0.3">
      <c r="A235" s="150" t="s">
        <v>52</v>
      </c>
      <c r="B235" s="147" t="s">
        <v>16</v>
      </c>
      <c r="C235" s="56" t="str">
        <f ca="1">IFERROR('transfer 3'!X180,"")</f>
        <v/>
      </c>
      <c r="D235" s="145">
        <f>'Default Conversions'!D93</f>
        <v>3.053799999999999</v>
      </c>
      <c r="E235" s="52" t="str">
        <f t="shared" ref="E235:O239" ca="1" si="63">IFERROR(D235*$C235,"")</f>
        <v/>
      </c>
      <c r="F235" s="145">
        <f>'Default Conversions'!F93</f>
        <v>180</v>
      </c>
      <c r="G235" s="52" t="str">
        <f t="shared" ca="1" si="63"/>
        <v/>
      </c>
      <c r="H235" s="145">
        <f>'Default Conversions'!H93</f>
        <v>0.76999999999999991</v>
      </c>
      <c r="I235" s="52" t="str">
        <f t="shared" ca="1" si="63"/>
        <v/>
      </c>
      <c r="J235" s="145">
        <f>'Default Conversions'!J93</f>
        <v>0.15</v>
      </c>
      <c r="K235" s="52" t="str">
        <f t="shared" ca="1" si="63"/>
        <v/>
      </c>
      <c r="L235" s="145">
        <f>'Default Conversions'!L93</f>
        <v>1.8000000000000002E-2</v>
      </c>
      <c r="M235" s="52" t="str">
        <f t="shared" ca="1" si="63"/>
        <v/>
      </c>
      <c r="N235" s="145" t="str">
        <f>'Default Conversions'!N93</f>
        <v>NP</v>
      </c>
      <c r="O235" s="52" t="str">
        <f t="shared" ca="1" si="63"/>
        <v/>
      </c>
      <c r="P235" s="46"/>
    </row>
    <row r="236" spans="1:16" ht="15.75" thickBot="1" x14ac:dyDescent="0.3">
      <c r="A236" s="150" t="s">
        <v>53</v>
      </c>
      <c r="B236" s="147" t="s">
        <v>16</v>
      </c>
      <c r="C236" s="56" t="str">
        <f ca="1">IFERROR('transfer 3'!X181,"")</f>
        <v/>
      </c>
      <c r="D236" s="145">
        <f>'Default Conversions'!D94</f>
        <v>1.6317999999999993</v>
      </c>
      <c r="E236" s="52" t="str">
        <f t="shared" ca="1" si="63"/>
        <v/>
      </c>
      <c r="F236" s="145">
        <f>'Default Conversions'!F94</f>
        <v>270</v>
      </c>
      <c r="G236" s="52" t="str">
        <f t="shared" ca="1" si="63"/>
        <v/>
      </c>
      <c r="H236" s="145">
        <f>'Default Conversions'!H94</f>
        <v>0.18000000000000002</v>
      </c>
      <c r="I236" s="52" t="str">
        <f t="shared" ca="1" si="63"/>
        <v/>
      </c>
      <c r="J236" s="145">
        <f>'Default Conversions'!J94</f>
        <v>13</v>
      </c>
      <c r="K236" s="52" t="str">
        <f t="shared" ca="1" si="63"/>
        <v/>
      </c>
      <c r="L236" s="145">
        <f>'Default Conversions'!L94</f>
        <v>7.0999999999999995E-3</v>
      </c>
      <c r="M236" s="52" t="str">
        <f t="shared" ca="1" si="63"/>
        <v/>
      </c>
      <c r="N236" s="145" t="str">
        <f>'Default Conversions'!N94</f>
        <v>NP</v>
      </c>
      <c r="O236" s="52" t="str">
        <f t="shared" ca="1" si="63"/>
        <v/>
      </c>
      <c r="P236" s="46"/>
    </row>
    <row r="237" spans="1:16" ht="15.75" thickBot="1" x14ac:dyDescent="0.3">
      <c r="A237" s="150" t="s">
        <v>54</v>
      </c>
      <c r="B237" s="147" t="s">
        <v>16</v>
      </c>
      <c r="C237" s="56" t="str">
        <f ca="1">IFERROR('transfer 3'!X182,"")</f>
        <v/>
      </c>
      <c r="D237" s="145">
        <f>'Default Conversions'!D95</f>
        <v>0.155472</v>
      </c>
      <c r="E237" s="52" t="str">
        <f t="shared" ca="1" si="63"/>
        <v/>
      </c>
      <c r="F237" s="145">
        <f>'Default Conversions'!F95</f>
        <v>25</v>
      </c>
      <c r="G237" s="52" t="str">
        <f t="shared" ca="1" si="63"/>
        <v/>
      </c>
      <c r="H237" s="145">
        <f>'Default Conversions'!H95</f>
        <v>0.15</v>
      </c>
      <c r="I237" s="52" t="str">
        <f t="shared" ca="1" si="63"/>
        <v/>
      </c>
      <c r="J237" s="145">
        <f>'Default Conversions'!J95</f>
        <v>0.5</v>
      </c>
      <c r="K237" s="52" t="str">
        <f t="shared" ca="1" si="63"/>
        <v/>
      </c>
      <c r="L237" s="145">
        <f>'Default Conversions'!L95</f>
        <v>1.5E-3</v>
      </c>
      <c r="M237" s="52" t="str">
        <f t="shared" ca="1" si="63"/>
        <v/>
      </c>
      <c r="N237" s="145" t="str">
        <f>'Default Conversions'!N95</f>
        <v>NP</v>
      </c>
      <c r="O237" s="52" t="str">
        <f t="shared" ca="1" si="63"/>
        <v/>
      </c>
      <c r="P237" s="46"/>
    </row>
    <row r="238" spans="1:16" ht="15.75" thickBot="1" x14ac:dyDescent="0.3">
      <c r="A238" s="150" t="s">
        <v>55</v>
      </c>
      <c r="B238" s="147" t="s">
        <v>16</v>
      </c>
      <c r="C238" s="56" t="str">
        <f ca="1">IFERROR('transfer 3'!X183,"")</f>
        <v/>
      </c>
      <c r="D238" s="145">
        <f>'Default Conversions'!D96</f>
        <v>2.2954000000000012</v>
      </c>
      <c r="E238" s="52" t="str">
        <f t="shared" ca="1" si="63"/>
        <v/>
      </c>
      <c r="F238" s="145">
        <f>'Default Conversions'!F96</f>
        <v>270</v>
      </c>
      <c r="G238" s="52" t="str">
        <f t="shared" ca="1" si="63"/>
        <v/>
      </c>
      <c r="H238" s="145">
        <f>'Default Conversions'!H96</f>
        <v>1.7</v>
      </c>
      <c r="I238" s="52" t="str">
        <f t="shared" ca="1" si="63"/>
        <v/>
      </c>
      <c r="J238" s="145">
        <f>'Default Conversions'!J96</f>
        <v>6.8999999999999992E-2</v>
      </c>
      <c r="K238" s="52" t="str">
        <f t="shared" ca="1" si="63"/>
        <v/>
      </c>
      <c r="L238" s="145">
        <f>'Default Conversions'!L96</f>
        <v>4.1999999999999996E-2</v>
      </c>
      <c r="M238" s="52" t="str">
        <f t="shared" ca="1" si="63"/>
        <v/>
      </c>
      <c r="N238" s="145" t="str">
        <f>'Default Conversions'!N96</f>
        <v>NP</v>
      </c>
      <c r="O238" s="52" t="str">
        <f t="shared" ca="1" si="63"/>
        <v/>
      </c>
      <c r="P238" s="46"/>
    </row>
    <row r="239" spans="1:16" ht="15.75" thickBot="1" x14ac:dyDescent="0.3">
      <c r="A239" s="150" t="s">
        <v>112</v>
      </c>
      <c r="B239" s="147" t="s">
        <v>16</v>
      </c>
      <c r="C239" s="56" t="str">
        <f ca="1">IFERROR('transfer 3'!X184,"")</f>
        <v/>
      </c>
      <c r="D239" s="135" t="str">
        <f ca="1">IFERROR('Transfer 2'!D27,"")</f>
        <v/>
      </c>
      <c r="E239" s="52" t="str">
        <f t="shared" ca="1" si="63"/>
        <v/>
      </c>
      <c r="F239" s="135" t="str">
        <f ca="1">IFERROR('Transfer 2'!F27,"")</f>
        <v/>
      </c>
      <c r="G239" s="52" t="str">
        <f t="shared" ca="1" si="63"/>
        <v/>
      </c>
      <c r="H239" s="135" t="str">
        <f ca="1">IFERROR('Transfer 2'!H27,"")</f>
        <v/>
      </c>
      <c r="I239" s="52" t="str">
        <f t="shared" ca="1" si="63"/>
        <v/>
      </c>
      <c r="J239" s="135" t="str">
        <f ca="1">IFERROR('Transfer 2'!J27,"")</f>
        <v/>
      </c>
      <c r="K239" s="52" t="str">
        <f t="shared" ca="1" si="63"/>
        <v/>
      </c>
      <c r="L239" s="135" t="str">
        <f ca="1">IFERROR('Transfer 2'!L27,"")</f>
        <v/>
      </c>
      <c r="M239" s="52" t="str">
        <f t="shared" ca="1" si="63"/>
        <v/>
      </c>
      <c r="N239" s="135" t="str">
        <f ca="1">IFERROR('Transfer 2'!N27,"")</f>
        <v/>
      </c>
      <c r="O239" s="52" t="str">
        <f t="shared" ca="1" si="63"/>
        <v/>
      </c>
      <c r="P239" s="46"/>
    </row>
    <row r="240" spans="1:16" ht="15.75" thickBot="1" x14ac:dyDescent="0.3">
      <c r="A240" s="125" t="s">
        <v>132</v>
      </c>
      <c r="B240" s="55"/>
      <c r="C240" s="135"/>
      <c r="D240" s="135"/>
      <c r="E240" s="143">
        <f ca="1">SUM(E235:E239)</f>
        <v>0</v>
      </c>
      <c r="F240" s="135"/>
      <c r="G240" s="143">
        <f ca="1">SUM(G235:G239)</f>
        <v>0</v>
      </c>
      <c r="H240" s="135"/>
      <c r="I240" s="143">
        <f ca="1">SUM(I235:I239)</f>
        <v>0</v>
      </c>
      <c r="J240" s="135"/>
      <c r="K240" s="143">
        <f ca="1">SUM(K235:K239)</f>
        <v>0</v>
      </c>
      <c r="L240" s="135"/>
      <c r="M240" s="143">
        <f ca="1">SUM(M235:M239)</f>
        <v>0</v>
      </c>
      <c r="N240" s="135"/>
      <c r="O240" s="143">
        <f ca="1">SUM(O239)</f>
        <v>0</v>
      </c>
      <c r="P240" s="46"/>
    </row>
    <row r="241" spans="1:16" ht="30" customHeight="1" thickBot="1" x14ac:dyDescent="0.3">
      <c r="A241" s="343" t="s">
        <v>141</v>
      </c>
      <c r="B241" s="344"/>
      <c r="C241" s="344"/>
      <c r="D241" s="344"/>
      <c r="E241" s="344"/>
      <c r="F241" s="344"/>
      <c r="G241" s="344"/>
      <c r="H241" s="344"/>
      <c r="I241" s="344"/>
      <c r="J241" s="344"/>
      <c r="K241" s="344"/>
      <c r="L241" s="344"/>
      <c r="M241" s="344"/>
      <c r="N241" s="344"/>
      <c r="O241" s="345"/>
      <c r="P241" s="46"/>
    </row>
    <row r="242" spans="1:16" ht="15.75" thickBot="1" x14ac:dyDescent="0.3">
      <c r="A242" s="150"/>
      <c r="B242" s="147"/>
      <c r="C242" s="135"/>
      <c r="D242" s="135"/>
      <c r="E242" s="135"/>
      <c r="F242" s="135"/>
      <c r="G242" s="135"/>
      <c r="H242" s="135"/>
      <c r="I242" s="135"/>
      <c r="J242" s="135"/>
      <c r="K242" s="135"/>
      <c r="L242" s="135"/>
      <c r="M242" s="135"/>
      <c r="N242" s="135"/>
      <c r="O242" s="135"/>
      <c r="P242" s="46"/>
    </row>
    <row r="243" spans="1:16" ht="15.75" thickBot="1" x14ac:dyDescent="0.3">
      <c r="A243" s="149" t="s">
        <v>56</v>
      </c>
      <c r="B243" s="147"/>
      <c r="C243" s="135"/>
      <c r="D243" s="135"/>
      <c r="E243" s="135"/>
      <c r="F243" s="135"/>
      <c r="G243" s="135"/>
      <c r="H243" s="135"/>
      <c r="I243" s="135"/>
      <c r="J243" s="135"/>
      <c r="K243" s="135"/>
      <c r="L243" s="135"/>
      <c r="M243" s="135"/>
      <c r="N243" s="135"/>
      <c r="O243" s="135"/>
      <c r="P243" s="46"/>
    </row>
    <row r="244" spans="1:16" ht="15.75" thickBot="1" x14ac:dyDescent="0.3">
      <c r="A244" s="150" t="s">
        <v>113</v>
      </c>
      <c r="B244" s="151" t="s">
        <v>16</v>
      </c>
      <c r="C244" s="169" t="str">
        <f ca="1">IFERROR('transfer 3'!X187,"")</f>
        <v/>
      </c>
      <c r="D244" s="142">
        <f>0.1*(D69+D11)</f>
        <v>1.0342</v>
      </c>
      <c r="E244" s="121" t="str">
        <f t="shared" ref="E244" ca="1" si="64">IFERROR(D244*$C244,"")</f>
        <v/>
      </c>
      <c r="F244" s="142" t="str">
        <f ca="1">IFERROR(0.1*F69,"")</f>
        <v/>
      </c>
      <c r="G244" s="121" t="str">
        <f t="shared" ref="G244" ca="1" si="65">IFERROR(F244*$C244,"")</f>
        <v/>
      </c>
      <c r="H244" s="142" t="str">
        <f ca="1">IFERROR(0.1*H69,"")</f>
        <v/>
      </c>
      <c r="I244" s="121" t="str">
        <f t="shared" ref="I244" ca="1" si="66">IFERROR(H244*$C244,"")</f>
        <v/>
      </c>
      <c r="J244" s="142" t="str">
        <f ca="1">IFERROR(0.1*J69,"")</f>
        <v/>
      </c>
      <c r="K244" s="121" t="str">
        <f t="shared" ref="K244" ca="1" si="67">IFERROR(J244*$C244,"")</f>
        <v/>
      </c>
      <c r="L244" s="142" t="str">
        <f ca="1">IFERROR(0.1*L69,"")</f>
        <v/>
      </c>
      <c r="M244" s="121" t="str">
        <f t="shared" ref="M244" ca="1" si="68">IFERROR(L244*$C244,"")</f>
        <v/>
      </c>
      <c r="N244" s="142" t="str">
        <f ca="1">IFERROR(0.1*N69,"")</f>
        <v/>
      </c>
      <c r="O244" s="121" t="str">
        <f t="shared" ref="O244" ca="1" si="69">IFERROR(N244*$C244,"")</f>
        <v/>
      </c>
      <c r="P244" s="46"/>
    </row>
    <row r="245" spans="1:16" ht="16.5" thickBot="1" x14ac:dyDescent="0.3">
      <c r="A245" s="343" t="s">
        <v>141</v>
      </c>
      <c r="B245" s="344"/>
      <c r="C245" s="344"/>
      <c r="D245" s="344"/>
      <c r="E245" s="344"/>
      <c r="F245" s="344"/>
      <c r="G245" s="344"/>
      <c r="H245" s="344"/>
      <c r="I245" s="344"/>
      <c r="J245" s="344"/>
      <c r="K245" s="344"/>
      <c r="L245" s="344"/>
      <c r="M245" s="344"/>
      <c r="N245" s="344"/>
      <c r="O245" s="345"/>
      <c r="P245" s="46"/>
    </row>
    <row r="246" spans="1:16" x14ac:dyDescent="0.25">
      <c r="A246" s="183"/>
      <c r="B246" s="181"/>
      <c r="C246" s="184"/>
      <c r="D246" s="184"/>
      <c r="E246" s="185"/>
      <c r="F246" s="185"/>
      <c r="G246" s="185"/>
      <c r="H246" s="184"/>
      <c r="I246" s="186"/>
      <c r="J246" s="184"/>
      <c r="K246" s="186"/>
      <c r="L246" s="186"/>
      <c r="M246" s="187"/>
      <c r="N246" s="186"/>
      <c r="O246" s="188"/>
      <c r="P246" s="46"/>
    </row>
    <row r="247" spans="1:16" x14ac:dyDescent="0.25">
      <c r="A247" s="183"/>
      <c r="B247" s="181"/>
      <c r="C247" s="184"/>
      <c r="D247" s="184"/>
      <c r="E247" s="185"/>
      <c r="F247" s="185"/>
      <c r="G247" s="185"/>
      <c r="H247" s="184"/>
      <c r="I247" s="186"/>
      <c r="J247" s="184"/>
      <c r="K247" s="186"/>
      <c r="L247" s="186"/>
      <c r="M247" s="187"/>
      <c r="N247" s="186"/>
      <c r="O247" s="188"/>
      <c r="P247" s="46"/>
    </row>
    <row r="248" spans="1:16" ht="15.75" x14ac:dyDescent="0.25">
      <c r="A248" s="230" t="str">
        <f>General!$A$4</f>
        <v>Spreadsheets for Environmental Footprint Analysis (SEFA) Version 3.0, November 2019</v>
      </c>
      <c r="B248" s="213"/>
      <c r="C248" s="213"/>
      <c r="D248" s="213"/>
      <c r="E248" s="213"/>
      <c r="F248" s="213"/>
      <c r="G248" s="213"/>
      <c r="H248" s="213"/>
      <c r="I248" s="213"/>
      <c r="J248" s="213"/>
      <c r="K248" s="213"/>
      <c r="L248" s="213"/>
      <c r="M248" s="213"/>
      <c r="N248" s="2"/>
      <c r="O248" s="47" t="e">
        <f ca="1">General!$A$3</f>
        <v>#REF!</v>
      </c>
      <c r="P248" s="46"/>
    </row>
    <row r="249" spans="1:16" x14ac:dyDescent="0.25">
      <c r="A249" s="213"/>
      <c r="B249" s="213"/>
      <c r="C249" s="213"/>
      <c r="D249" s="213"/>
      <c r="E249" s="213"/>
      <c r="F249" s="213"/>
      <c r="G249" s="213"/>
      <c r="H249" s="213"/>
      <c r="I249" s="213"/>
      <c r="J249" s="213"/>
      <c r="K249" s="213"/>
      <c r="L249" s="213"/>
      <c r="M249" s="213"/>
      <c r="N249" s="2"/>
      <c r="O249" s="47" t="e">
        <f ca="1">General!$A$6</f>
        <v>#REF!</v>
      </c>
      <c r="P249" s="46"/>
    </row>
    <row r="250" spans="1:16" x14ac:dyDescent="0.25">
      <c r="A250" s="213"/>
      <c r="B250" s="213"/>
      <c r="C250" s="213"/>
      <c r="D250" s="213"/>
      <c r="E250" s="213"/>
      <c r="F250" s="213"/>
      <c r="G250" s="213"/>
      <c r="H250" s="213"/>
      <c r="I250" s="213"/>
      <c r="J250" s="213"/>
      <c r="K250" s="213"/>
      <c r="L250" s="213"/>
      <c r="M250" s="213"/>
      <c r="N250" s="2"/>
      <c r="O250" s="47" t="e">
        <f ca="1">General!$C$21</f>
        <v>#REF!</v>
      </c>
      <c r="P250" s="46"/>
    </row>
    <row r="251" spans="1:16" ht="18.75" x14ac:dyDescent="0.3">
      <c r="A251" s="354" t="e">
        <f ca="1">CONCATENATE(O3," - Off-Site Footprint (Scope 3b)")</f>
        <v>#REF!</v>
      </c>
      <c r="B251" s="354"/>
      <c r="C251" s="354"/>
      <c r="D251" s="354"/>
      <c r="E251" s="354"/>
      <c r="F251" s="354"/>
      <c r="G251" s="354"/>
      <c r="H251" s="354"/>
      <c r="I251" s="354"/>
      <c r="J251" s="354"/>
      <c r="K251" s="354"/>
      <c r="L251" s="354"/>
      <c r="M251" s="354"/>
      <c r="N251" s="354"/>
      <c r="O251" s="354"/>
      <c r="P251" s="46"/>
    </row>
    <row r="252" spans="1:16" ht="15.75" thickBot="1" x14ac:dyDescent="0.3">
      <c r="A252" s="46"/>
      <c r="B252" s="46"/>
      <c r="C252" s="46"/>
      <c r="D252" s="46"/>
      <c r="E252" s="46"/>
      <c r="F252" s="46"/>
      <c r="G252" s="46"/>
      <c r="H252" s="46"/>
      <c r="I252" s="46"/>
      <c r="J252" s="46"/>
      <c r="K252" s="46"/>
      <c r="L252" s="46"/>
      <c r="M252" s="46"/>
      <c r="N252" s="46"/>
      <c r="O252" s="46"/>
      <c r="P252" s="46"/>
    </row>
    <row r="253" spans="1:16" ht="15.75" thickBot="1" x14ac:dyDescent="0.3">
      <c r="A253" s="349" t="s">
        <v>19</v>
      </c>
      <c r="B253" s="349" t="s">
        <v>0</v>
      </c>
      <c r="C253" s="349" t="s">
        <v>5</v>
      </c>
      <c r="D253" s="349" t="s">
        <v>6</v>
      </c>
      <c r="E253" s="349"/>
      <c r="F253" s="349" t="s">
        <v>7</v>
      </c>
      <c r="G253" s="349"/>
      <c r="H253" s="349" t="s">
        <v>8</v>
      </c>
      <c r="I253" s="349"/>
      <c r="J253" s="349" t="s">
        <v>9</v>
      </c>
      <c r="K253" s="349"/>
      <c r="L253" s="349" t="s">
        <v>10</v>
      </c>
      <c r="M253" s="349"/>
      <c r="N253" s="349" t="s">
        <v>11</v>
      </c>
      <c r="O253" s="349"/>
      <c r="P253" s="46"/>
    </row>
    <row r="254" spans="1:16" ht="15.75" thickBot="1" x14ac:dyDescent="0.3">
      <c r="A254" s="349"/>
      <c r="B254" s="349"/>
      <c r="C254" s="349"/>
      <c r="D254" s="143" t="s">
        <v>12</v>
      </c>
      <c r="E254" s="349" t="s">
        <v>13</v>
      </c>
      <c r="F254" s="143" t="s">
        <v>12</v>
      </c>
      <c r="G254" s="349" t="s">
        <v>119</v>
      </c>
      <c r="H254" s="143" t="s">
        <v>12</v>
      </c>
      <c r="I254" s="349" t="s">
        <v>14</v>
      </c>
      <c r="J254" s="143" t="s">
        <v>12</v>
      </c>
      <c r="K254" s="349" t="s">
        <v>14</v>
      </c>
      <c r="L254" s="143" t="s">
        <v>12</v>
      </c>
      <c r="M254" s="349" t="s">
        <v>14</v>
      </c>
      <c r="N254" s="143" t="s">
        <v>12</v>
      </c>
      <c r="O254" s="349" t="s">
        <v>14</v>
      </c>
      <c r="P254" s="46"/>
    </row>
    <row r="255" spans="1:16" ht="15.75" thickBot="1" x14ac:dyDescent="0.3">
      <c r="A255" s="349"/>
      <c r="B255" s="349"/>
      <c r="C255" s="349"/>
      <c r="D255" s="143" t="s">
        <v>15</v>
      </c>
      <c r="E255" s="349"/>
      <c r="F255" s="143" t="s">
        <v>15</v>
      </c>
      <c r="G255" s="349"/>
      <c r="H255" s="143" t="s">
        <v>15</v>
      </c>
      <c r="I255" s="349"/>
      <c r="J255" s="143" t="s">
        <v>15</v>
      </c>
      <c r="K255" s="349"/>
      <c r="L255" s="143" t="s">
        <v>15</v>
      </c>
      <c r="M255" s="349"/>
      <c r="N255" s="143" t="s">
        <v>15</v>
      </c>
      <c r="O255" s="349"/>
      <c r="P255" s="46"/>
    </row>
    <row r="256" spans="1:16" ht="15.75" thickBot="1" x14ac:dyDescent="0.3">
      <c r="A256" s="86" t="s">
        <v>121</v>
      </c>
      <c r="B256" s="135"/>
      <c r="C256" s="141"/>
      <c r="D256" s="141"/>
      <c r="E256" s="136"/>
      <c r="F256" s="136"/>
      <c r="G256" s="136"/>
      <c r="H256" s="141"/>
      <c r="I256" s="137"/>
      <c r="J256" s="141"/>
      <c r="K256" s="137"/>
      <c r="L256" s="137"/>
      <c r="M256" s="152"/>
      <c r="N256" s="137"/>
      <c r="O256" s="153"/>
      <c r="P256" s="46"/>
    </row>
    <row r="257" spans="1:16" ht="15.75" thickBot="1" x14ac:dyDescent="0.3">
      <c r="A257" s="150" t="str">
        <f ca="1">IFERROR('transfer 3'!Q190,"User-defined Material #1")</f>
        <v>User-defined Material #1</v>
      </c>
      <c r="B257" s="134" t="str">
        <f ca="1">IFERROR('transfer 3'!R190,"TBD")</f>
        <v>TBD</v>
      </c>
      <c r="C257" s="170" t="str">
        <f ca="1">IFERROR('transfer 3'!X190,"")</f>
        <v/>
      </c>
      <c r="D257" s="135" t="str">
        <f ca="1">IFERROR('Transfer 1'!D18,"")</f>
        <v/>
      </c>
      <c r="E257" s="134" t="str">
        <f t="shared" ref="E257:O276" ca="1" si="70">IFERROR(D257*$C257,"")</f>
        <v/>
      </c>
      <c r="F257" s="135" t="str">
        <f ca="1">IFERROR('Transfer 1'!F18,"")</f>
        <v/>
      </c>
      <c r="G257" s="134" t="str">
        <f t="shared" ca="1" si="70"/>
        <v/>
      </c>
      <c r="H257" s="135" t="str">
        <f ca="1">IFERROR('Transfer 1'!H18,"")</f>
        <v/>
      </c>
      <c r="I257" s="134" t="str">
        <f t="shared" ca="1" si="70"/>
        <v/>
      </c>
      <c r="J257" s="135" t="str">
        <f ca="1">IFERROR('Transfer 1'!J18,"")</f>
        <v/>
      </c>
      <c r="K257" s="134" t="str">
        <f t="shared" ca="1" si="70"/>
        <v/>
      </c>
      <c r="L257" s="135" t="str">
        <f ca="1">IFERROR('Transfer 1'!L18,"")</f>
        <v/>
      </c>
      <c r="M257" s="134" t="str">
        <f t="shared" ca="1" si="70"/>
        <v/>
      </c>
      <c r="N257" s="135" t="str">
        <f ca="1">IFERROR('Transfer 1'!N18,"")</f>
        <v/>
      </c>
      <c r="O257" s="134" t="str">
        <f t="shared" ca="1" si="70"/>
        <v/>
      </c>
      <c r="P257" s="46"/>
    </row>
    <row r="258" spans="1:16" ht="15.75" thickBot="1" x14ac:dyDescent="0.3">
      <c r="A258" s="150" t="str">
        <f ca="1">IFERROR('transfer 3'!Q191,"User-defined Material #1")</f>
        <v>User-defined Material #1</v>
      </c>
      <c r="B258" s="134" t="str">
        <f ca="1">IFERROR('transfer 3'!R191,"TBD")</f>
        <v>TBD</v>
      </c>
      <c r="C258" s="170" t="str">
        <f ca="1">IFERROR('transfer 3'!X191,"")</f>
        <v/>
      </c>
      <c r="D258" s="135" t="str">
        <f ca="1">IFERROR('Transfer 1'!D19,"")</f>
        <v/>
      </c>
      <c r="E258" s="134" t="str">
        <f t="shared" ca="1" si="70"/>
        <v/>
      </c>
      <c r="F258" s="135" t="str">
        <f ca="1">IFERROR('Transfer 1'!F19,"")</f>
        <v/>
      </c>
      <c r="G258" s="134" t="str">
        <f t="shared" ca="1" si="70"/>
        <v/>
      </c>
      <c r="H258" s="135" t="str">
        <f ca="1">IFERROR('Transfer 1'!H19,"")</f>
        <v/>
      </c>
      <c r="I258" s="134" t="str">
        <f t="shared" ca="1" si="70"/>
        <v/>
      </c>
      <c r="J258" s="135" t="str">
        <f ca="1">IFERROR('Transfer 1'!J19,"")</f>
        <v/>
      </c>
      <c r="K258" s="134" t="str">
        <f t="shared" ca="1" si="70"/>
        <v/>
      </c>
      <c r="L258" s="135" t="str">
        <f ca="1">IFERROR('Transfer 1'!L19,"")</f>
        <v/>
      </c>
      <c r="M258" s="134" t="str">
        <f t="shared" ca="1" si="70"/>
        <v/>
      </c>
      <c r="N258" s="135" t="str">
        <f ca="1">IFERROR('Transfer 1'!N19,"")</f>
        <v/>
      </c>
      <c r="O258" s="134" t="str">
        <f t="shared" ca="1" si="70"/>
        <v/>
      </c>
      <c r="P258" s="46"/>
    </row>
    <row r="259" spans="1:16" ht="15.75" thickBot="1" x14ac:dyDescent="0.3">
      <c r="A259" s="150" t="str">
        <f ca="1">IFERROR('transfer 3'!Q192,"User-defined Material #1")</f>
        <v>User-defined Material #1</v>
      </c>
      <c r="B259" s="134" t="str">
        <f ca="1">IFERROR('transfer 3'!R192,"TBD")</f>
        <v>TBD</v>
      </c>
      <c r="C259" s="170" t="str">
        <f ca="1">IFERROR('transfer 3'!X192,"")</f>
        <v/>
      </c>
      <c r="D259" s="135" t="str">
        <f ca="1">IFERROR('Transfer 1'!D20,"")</f>
        <v/>
      </c>
      <c r="E259" s="134" t="str">
        <f t="shared" ca="1" si="70"/>
        <v/>
      </c>
      <c r="F259" s="135" t="str">
        <f ca="1">IFERROR('Transfer 1'!F20,"")</f>
        <v/>
      </c>
      <c r="G259" s="134" t="str">
        <f t="shared" ca="1" si="70"/>
        <v/>
      </c>
      <c r="H259" s="135" t="str">
        <f ca="1">IFERROR('Transfer 1'!H20,"")</f>
        <v/>
      </c>
      <c r="I259" s="134" t="str">
        <f t="shared" ca="1" si="70"/>
        <v/>
      </c>
      <c r="J259" s="135" t="str">
        <f ca="1">IFERROR('Transfer 1'!J20,"")</f>
        <v/>
      </c>
      <c r="K259" s="134" t="str">
        <f t="shared" ca="1" si="70"/>
        <v/>
      </c>
      <c r="L259" s="135" t="str">
        <f ca="1">IFERROR('Transfer 1'!L20,"")</f>
        <v/>
      </c>
      <c r="M259" s="134" t="str">
        <f t="shared" ca="1" si="70"/>
        <v/>
      </c>
      <c r="N259" s="135" t="str">
        <f ca="1">IFERROR('Transfer 1'!N20,"")</f>
        <v/>
      </c>
      <c r="O259" s="134" t="str">
        <f t="shared" ca="1" si="70"/>
        <v/>
      </c>
      <c r="P259" s="46"/>
    </row>
    <row r="260" spans="1:16" ht="15.75" thickBot="1" x14ac:dyDescent="0.3">
      <c r="A260" s="150" t="str">
        <f ca="1">IFERROR('transfer 3'!Q193,"User-defined Material #1")</f>
        <v>User-defined Material #1</v>
      </c>
      <c r="B260" s="134" t="str">
        <f ca="1">IFERROR('transfer 3'!R193,"TBD")</f>
        <v>TBD</v>
      </c>
      <c r="C260" s="170" t="str">
        <f ca="1">IFERROR('transfer 3'!X193,"")</f>
        <v/>
      </c>
      <c r="D260" s="135" t="str">
        <f ca="1">IFERROR('Transfer 1'!D21,"")</f>
        <v/>
      </c>
      <c r="E260" s="134" t="str">
        <f t="shared" ca="1" si="70"/>
        <v/>
      </c>
      <c r="F260" s="135" t="str">
        <f ca="1">IFERROR('Transfer 1'!F21,"")</f>
        <v/>
      </c>
      <c r="G260" s="134" t="str">
        <f t="shared" ca="1" si="70"/>
        <v/>
      </c>
      <c r="H260" s="135" t="str">
        <f ca="1">IFERROR('Transfer 1'!H21,"")</f>
        <v/>
      </c>
      <c r="I260" s="134" t="str">
        <f t="shared" ca="1" si="70"/>
        <v/>
      </c>
      <c r="J260" s="135" t="str">
        <f ca="1">IFERROR('Transfer 1'!J21,"")</f>
        <v/>
      </c>
      <c r="K260" s="134" t="str">
        <f t="shared" ca="1" si="70"/>
        <v/>
      </c>
      <c r="L260" s="135" t="str">
        <f ca="1">IFERROR('Transfer 1'!L21,"")</f>
        <v/>
      </c>
      <c r="M260" s="134" t="str">
        <f t="shared" ca="1" si="70"/>
        <v/>
      </c>
      <c r="N260" s="135" t="str">
        <f ca="1">IFERROR('Transfer 1'!N21,"")</f>
        <v/>
      </c>
      <c r="O260" s="134" t="str">
        <f t="shared" ca="1" si="70"/>
        <v/>
      </c>
      <c r="P260" s="46"/>
    </row>
    <row r="261" spans="1:16" ht="15.75" thickBot="1" x14ac:dyDescent="0.3">
      <c r="A261" s="150" t="str">
        <f ca="1">IFERROR('transfer 3'!Q194,"User-defined Material #1")</f>
        <v>User-defined Material #1</v>
      </c>
      <c r="B261" s="134" t="str">
        <f ca="1">IFERROR('transfer 3'!R194,"TBD")</f>
        <v>TBD</v>
      </c>
      <c r="C261" s="170" t="str">
        <f ca="1">IFERROR('transfer 3'!X194,"")</f>
        <v/>
      </c>
      <c r="D261" s="135" t="str">
        <f ca="1">IFERROR('Transfer 1'!D22,"")</f>
        <v/>
      </c>
      <c r="E261" s="134" t="str">
        <f t="shared" ca="1" si="70"/>
        <v/>
      </c>
      <c r="F261" s="135" t="str">
        <f ca="1">IFERROR('Transfer 1'!F22,"")</f>
        <v/>
      </c>
      <c r="G261" s="134" t="str">
        <f t="shared" ca="1" si="70"/>
        <v/>
      </c>
      <c r="H261" s="135" t="str">
        <f ca="1">IFERROR('Transfer 1'!H22,"")</f>
        <v/>
      </c>
      <c r="I261" s="134" t="str">
        <f t="shared" ca="1" si="70"/>
        <v/>
      </c>
      <c r="J261" s="135" t="str">
        <f ca="1">IFERROR('Transfer 1'!J22,"")</f>
        <v/>
      </c>
      <c r="K261" s="134" t="str">
        <f t="shared" ca="1" si="70"/>
        <v/>
      </c>
      <c r="L261" s="135" t="str">
        <f ca="1">IFERROR('Transfer 1'!L22,"")</f>
        <v/>
      </c>
      <c r="M261" s="134" t="str">
        <f t="shared" ca="1" si="70"/>
        <v/>
      </c>
      <c r="N261" s="135" t="str">
        <f ca="1">IFERROR('Transfer 1'!N22,"")</f>
        <v/>
      </c>
      <c r="O261" s="134" t="str">
        <f t="shared" ca="1" si="70"/>
        <v/>
      </c>
      <c r="P261" s="46"/>
    </row>
    <row r="262" spans="1:16" ht="15.75" thickBot="1" x14ac:dyDescent="0.3">
      <c r="A262" s="150" t="str">
        <f ca="1">IFERROR('transfer 3'!Q195,"User-defined Material #1")</f>
        <v>User-defined Material #1</v>
      </c>
      <c r="B262" s="134" t="str">
        <f ca="1">IFERROR('transfer 3'!R195,"TBD")</f>
        <v>TBD</v>
      </c>
      <c r="C262" s="170" t="str">
        <f ca="1">IFERROR('transfer 3'!X195,"")</f>
        <v/>
      </c>
      <c r="D262" s="135" t="str">
        <f ca="1">IFERROR('Transfer 1'!D23,"")</f>
        <v/>
      </c>
      <c r="E262" s="134" t="str">
        <f t="shared" ca="1" si="70"/>
        <v/>
      </c>
      <c r="F262" s="135" t="str">
        <f ca="1">IFERROR('Transfer 1'!F23,"")</f>
        <v/>
      </c>
      <c r="G262" s="134" t="str">
        <f t="shared" ca="1" si="70"/>
        <v/>
      </c>
      <c r="H262" s="135" t="str">
        <f ca="1">IFERROR('Transfer 1'!H23,"")</f>
        <v/>
      </c>
      <c r="I262" s="134" t="str">
        <f t="shared" ca="1" si="70"/>
        <v/>
      </c>
      <c r="J262" s="135" t="str">
        <f ca="1">IFERROR('Transfer 1'!J23,"")</f>
        <v/>
      </c>
      <c r="K262" s="134" t="str">
        <f t="shared" ca="1" si="70"/>
        <v/>
      </c>
      <c r="L262" s="135" t="str">
        <f ca="1">IFERROR('Transfer 1'!L23,"")</f>
        <v/>
      </c>
      <c r="M262" s="134" t="str">
        <f t="shared" ca="1" si="70"/>
        <v/>
      </c>
      <c r="N262" s="135" t="str">
        <f ca="1">IFERROR('Transfer 1'!N23,"")</f>
        <v/>
      </c>
      <c r="O262" s="134" t="str">
        <f t="shared" ca="1" si="70"/>
        <v/>
      </c>
      <c r="P262" s="46"/>
    </row>
    <row r="263" spans="1:16" ht="15.75" thickBot="1" x14ac:dyDescent="0.3">
      <c r="A263" s="150" t="str">
        <f ca="1">IFERROR('transfer 3'!Q196,"User-defined Material #1")</f>
        <v>User-defined Material #1</v>
      </c>
      <c r="B263" s="134" t="str">
        <f ca="1">IFERROR('transfer 3'!R196,"TBD")</f>
        <v>TBD</v>
      </c>
      <c r="C263" s="170" t="str">
        <f ca="1">IFERROR('transfer 3'!X196,"")</f>
        <v/>
      </c>
      <c r="D263" s="135" t="str">
        <f ca="1">IFERROR('Transfer 1'!D24,"")</f>
        <v/>
      </c>
      <c r="E263" s="134" t="str">
        <f t="shared" ca="1" si="70"/>
        <v/>
      </c>
      <c r="F263" s="135" t="str">
        <f ca="1">IFERROR('Transfer 1'!F24,"")</f>
        <v/>
      </c>
      <c r="G263" s="134" t="str">
        <f t="shared" ca="1" si="70"/>
        <v/>
      </c>
      <c r="H263" s="135" t="str">
        <f ca="1">IFERROR('Transfer 1'!H24,"")</f>
        <v/>
      </c>
      <c r="I263" s="134" t="str">
        <f t="shared" ca="1" si="70"/>
        <v/>
      </c>
      <c r="J263" s="135" t="str">
        <f ca="1">IFERROR('Transfer 1'!J24,"")</f>
        <v/>
      </c>
      <c r="K263" s="134" t="str">
        <f t="shared" ca="1" si="70"/>
        <v/>
      </c>
      <c r="L263" s="135" t="str">
        <f ca="1">IFERROR('Transfer 1'!L24,"")</f>
        <v/>
      </c>
      <c r="M263" s="134" t="str">
        <f t="shared" ca="1" si="70"/>
        <v/>
      </c>
      <c r="N263" s="135" t="str">
        <f ca="1">IFERROR('Transfer 1'!N24,"")</f>
        <v/>
      </c>
      <c r="O263" s="134" t="str">
        <f t="shared" ca="1" si="70"/>
        <v/>
      </c>
      <c r="P263" s="46"/>
    </row>
    <row r="264" spans="1:16" ht="15.75" thickBot="1" x14ac:dyDescent="0.3">
      <c r="A264" s="150" t="str">
        <f ca="1">IFERROR('transfer 3'!Q197,"User-defined Material #1")</f>
        <v>User-defined Material #1</v>
      </c>
      <c r="B264" s="134" t="str">
        <f ca="1">IFERROR('transfer 3'!R197,"TBD")</f>
        <v>TBD</v>
      </c>
      <c r="C264" s="170" t="str">
        <f ca="1">IFERROR('transfer 3'!X197,"")</f>
        <v/>
      </c>
      <c r="D264" s="135" t="str">
        <f ca="1">IFERROR('Transfer 1'!D25,"")</f>
        <v/>
      </c>
      <c r="E264" s="134" t="str">
        <f t="shared" ca="1" si="70"/>
        <v/>
      </c>
      <c r="F264" s="135" t="str">
        <f ca="1">IFERROR('Transfer 1'!F25,"")</f>
        <v/>
      </c>
      <c r="G264" s="134" t="str">
        <f t="shared" ca="1" si="70"/>
        <v/>
      </c>
      <c r="H264" s="135" t="str">
        <f ca="1">IFERROR('Transfer 1'!H25,"")</f>
        <v/>
      </c>
      <c r="I264" s="134" t="str">
        <f t="shared" ca="1" si="70"/>
        <v/>
      </c>
      <c r="J264" s="135" t="str">
        <f ca="1">IFERROR('Transfer 1'!J25,"")</f>
        <v/>
      </c>
      <c r="K264" s="134" t="str">
        <f t="shared" ca="1" si="70"/>
        <v/>
      </c>
      <c r="L264" s="135" t="str">
        <f ca="1">IFERROR('Transfer 1'!L25,"")</f>
        <v/>
      </c>
      <c r="M264" s="134" t="str">
        <f t="shared" ca="1" si="70"/>
        <v/>
      </c>
      <c r="N264" s="135" t="str">
        <f ca="1">IFERROR('Transfer 1'!N25,"")</f>
        <v/>
      </c>
      <c r="O264" s="134" t="str">
        <f t="shared" ca="1" si="70"/>
        <v/>
      </c>
      <c r="P264" s="46"/>
    </row>
    <row r="265" spans="1:16" ht="15.75" thickBot="1" x14ac:dyDescent="0.3">
      <c r="A265" s="150" t="str">
        <f ca="1">IFERROR('transfer 3'!Q198,"User-defined Material #1")</f>
        <v>User-defined Material #1</v>
      </c>
      <c r="B265" s="134" t="str">
        <f ca="1">IFERROR('transfer 3'!R198,"TBD")</f>
        <v>TBD</v>
      </c>
      <c r="C265" s="170" t="str">
        <f ca="1">IFERROR('transfer 3'!X198,"")</f>
        <v/>
      </c>
      <c r="D265" s="135" t="str">
        <f ca="1">IFERROR('Transfer 1'!D26,"")</f>
        <v/>
      </c>
      <c r="E265" s="134" t="str">
        <f t="shared" ca="1" si="70"/>
        <v/>
      </c>
      <c r="F265" s="135" t="str">
        <f ca="1">IFERROR('Transfer 1'!F26,"")</f>
        <v/>
      </c>
      <c r="G265" s="134" t="str">
        <f t="shared" ca="1" si="70"/>
        <v/>
      </c>
      <c r="H265" s="135" t="str">
        <f ca="1">IFERROR('Transfer 1'!H26,"")</f>
        <v/>
      </c>
      <c r="I265" s="134" t="str">
        <f t="shared" ca="1" si="70"/>
        <v/>
      </c>
      <c r="J265" s="135" t="str">
        <f ca="1">IFERROR('Transfer 1'!J26,"")</f>
        <v/>
      </c>
      <c r="K265" s="134" t="str">
        <f t="shared" ca="1" si="70"/>
        <v/>
      </c>
      <c r="L265" s="135" t="str">
        <f ca="1">IFERROR('Transfer 1'!L26,"")</f>
        <v/>
      </c>
      <c r="M265" s="134" t="str">
        <f t="shared" ca="1" si="70"/>
        <v/>
      </c>
      <c r="N265" s="135" t="str">
        <f ca="1">IFERROR('Transfer 1'!N26,"")</f>
        <v/>
      </c>
      <c r="O265" s="134" t="str">
        <f t="shared" ca="1" si="70"/>
        <v/>
      </c>
      <c r="P265" s="46"/>
    </row>
    <row r="266" spans="1:16" ht="15.75" thickBot="1" x14ac:dyDescent="0.3">
      <c r="A266" s="150" t="str">
        <f ca="1">IFERROR('transfer 3'!Q199,"User-defined Material #1")</f>
        <v>User-defined Material #1</v>
      </c>
      <c r="B266" s="134" t="str">
        <f ca="1">IFERROR('transfer 3'!R199,"TBD")</f>
        <v>TBD</v>
      </c>
      <c r="C266" s="170" t="str">
        <f ca="1">IFERROR('transfer 3'!X199,"")</f>
        <v/>
      </c>
      <c r="D266" s="135" t="str">
        <f ca="1">IFERROR('Transfer 1'!D27,"")</f>
        <v/>
      </c>
      <c r="E266" s="134" t="str">
        <f t="shared" ca="1" si="70"/>
        <v/>
      </c>
      <c r="F266" s="135" t="str">
        <f ca="1">IFERROR('Transfer 1'!F27,"")</f>
        <v/>
      </c>
      <c r="G266" s="134" t="str">
        <f t="shared" ca="1" si="70"/>
        <v/>
      </c>
      <c r="H266" s="135" t="str">
        <f ca="1">IFERROR('Transfer 1'!H27,"")</f>
        <v/>
      </c>
      <c r="I266" s="134" t="str">
        <f t="shared" ca="1" si="70"/>
        <v/>
      </c>
      <c r="J266" s="135" t="str">
        <f ca="1">IFERROR('Transfer 1'!J27,"")</f>
        <v/>
      </c>
      <c r="K266" s="134" t="str">
        <f t="shared" ca="1" si="70"/>
        <v/>
      </c>
      <c r="L266" s="135" t="str">
        <f ca="1">IFERROR('Transfer 1'!L27,"")</f>
        <v/>
      </c>
      <c r="M266" s="134" t="str">
        <f t="shared" ca="1" si="70"/>
        <v/>
      </c>
      <c r="N266" s="135" t="str">
        <f ca="1">IFERROR('Transfer 1'!N27,"")</f>
        <v/>
      </c>
      <c r="O266" s="134" t="str">
        <f t="shared" ca="1" si="70"/>
        <v/>
      </c>
      <c r="P266" s="46"/>
    </row>
    <row r="267" spans="1:16" ht="15.75" thickBot="1" x14ac:dyDescent="0.3">
      <c r="A267" s="150" t="str">
        <f ca="1">IFERROR('transfer 3'!Q200,"User-defined Material #1")</f>
        <v>User-defined Material #1</v>
      </c>
      <c r="B267" s="134" t="str">
        <f ca="1">IFERROR('transfer 3'!R200,"TBD")</f>
        <v>TBD</v>
      </c>
      <c r="C267" s="170" t="str">
        <f ca="1">IFERROR('transfer 3'!X200,"")</f>
        <v/>
      </c>
      <c r="D267" s="135" t="str">
        <f ca="1">IFERROR('Transfer 1'!D28,"")</f>
        <v/>
      </c>
      <c r="E267" s="134" t="str">
        <f t="shared" ca="1" si="70"/>
        <v/>
      </c>
      <c r="F267" s="135" t="str">
        <f ca="1">IFERROR('Transfer 1'!F28,"")</f>
        <v/>
      </c>
      <c r="G267" s="134" t="str">
        <f t="shared" ca="1" si="70"/>
        <v/>
      </c>
      <c r="H267" s="135" t="str">
        <f ca="1">IFERROR('Transfer 1'!H28,"")</f>
        <v/>
      </c>
      <c r="I267" s="134" t="str">
        <f t="shared" ca="1" si="70"/>
        <v/>
      </c>
      <c r="J267" s="135" t="str">
        <f ca="1">IFERROR('Transfer 1'!J28,"")</f>
        <v/>
      </c>
      <c r="K267" s="134" t="str">
        <f t="shared" ca="1" si="70"/>
        <v/>
      </c>
      <c r="L267" s="135" t="str">
        <f ca="1">IFERROR('Transfer 1'!L28,"")</f>
        <v/>
      </c>
      <c r="M267" s="134" t="str">
        <f t="shared" ca="1" si="70"/>
        <v/>
      </c>
      <c r="N267" s="135" t="str">
        <f ca="1">IFERROR('Transfer 1'!N28,"")</f>
        <v/>
      </c>
      <c r="O267" s="134" t="str">
        <f t="shared" ca="1" si="70"/>
        <v/>
      </c>
      <c r="P267" s="46"/>
    </row>
    <row r="268" spans="1:16" ht="15.75" thickBot="1" x14ac:dyDescent="0.3">
      <c r="A268" s="150" t="str">
        <f ca="1">IFERROR('transfer 3'!Q201,"User-defined Material #1")</f>
        <v>User-defined Material #1</v>
      </c>
      <c r="B268" s="134" t="str">
        <f ca="1">IFERROR('transfer 3'!R201,"TBD")</f>
        <v>TBD</v>
      </c>
      <c r="C268" s="170" t="str">
        <f ca="1">IFERROR('transfer 3'!X201,"")</f>
        <v/>
      </c>
      <c r="D268" s="135" t="str">
        <f ca="1">IFERROR('Transfer 1'!D29,"")</f>
        <v/>
      </c>
      <c r="E268" s="134" t="str">
        <f t="shared" ca="1" si="70"/>
        <v/>
      </c>
      <c r="F268" s="135" t="str">
        <f ca="1">IFERROR('Transfer 1'!F29,"")</f>
        <v/>
      </c>
      <c r="G268" s="134" t="str">
        <f t="shared" ca="1" si="70"/>
        <v/>
      </c>
      <c r="H268" s="135" t="str">
        <f ca="1">IFERROR('Transfer 1'!H29,"")</f>
        <v/>
      </c>
      <c r="I268" s="134" t="str">
        <f t="shared" ca="1" si="70"/>
        <v/>
      </c>
      <c r="J268" s="135" t="str">
        <f ca="1">IFERROR('Transfer 1'!J29,"")</f>
        <v/>
      </c>
      <c r="K268" s="134" t="str">
        <f t="shared" ca="1" si="70"/>
        <v/>
      </c>
      <c r="L268" s="135" t="str">
        <f ca="1">IFERROR('Transfer 1'!L29,"")</f>
        <v/>
      </c>
      <c r="M268" s="134" t="str">
        <f t="shared" ca="1" si="70"/>
        <v/>
      </c>
      <c r="N268" s="135" t="str">
        <f ca="1">IFERROR('Transfer 1'!N29,"")</f>
        <v/>
      </c>
      <c r="O268" s="134" t="str">
        <f t="shared" ca="1" si="70"/>
        <v/>
      </c>
      <c r="P268" s="46"/>
    </row>
    <row r="269" spans="1:16" ht="15.75" thickBot="1" x14ac:dyDescent="0.3">
      <c r="A269" s="150" t="str">
        <f ca="1">IFERROR('transfer 3'!Q202,"User-defined Material #1")</f>
        <v>User-defined Material #1</v>
      </c>
      <c r="B269" s="134" t="str">
        <f ca="1">IFERROR('transfer 3'!R202,"TBD")</f>
        <v>TBD</v>
      </c>
      <c r="C269" s="170" t="str">
        <f ca="1">IFERROR('transfer 3'!X202,"")</f>
        <v/>
      </c>
      <c r="D269" s="135" t="str">
        <f ca="1">IFERROR('Transfer 1'!D30,"")</f>
        <v/>
      </c>
      <c r="E269" s="134" t="str">
        <f t="shared" ca="1" si="70"/>
        <v/>
      </c>
      <c r="F269" s="135" t="str">
        <f ca="1">IFERROR('Transfer 1'!F30,"")</f>
        <v/>
      </c>
      <c r="G269" s="134" t="str">
        <f t="shared" ca="1" si="70"/>
        <v/>
      </c>
      <c r="H269" s="135" t="str">
        <f ca="1">IFERROR('Transfer 1'!H30,"")</f>
        <v/>
      </c>
      <c r="I269" s="134" t="str">
        <f t="shared" ca="1" si="70"/>
        <v/>
      </c>
      <c r="J269" s="135" t="str">
        <f ca="1">IFERROR('Transfer 1'!J30,"")</f>
        <v/>
      </c>
      <c r="K269" s="134" t="str">
        <f t="shared" ca="1" si="70"/>
        <v/>
      </c>
      <c r="L269" s="135" t="str">
        <f ca="1">IFERROR('Transfer 1'!L30,"")</f>
        <v/>
      </c>
      <c r="M269" s="134" t="str">
        <f t="shared" ca="1" si="70"/>
        <v/>
      </c>
      <c r="N269" s="135" t="str">
        <f ca="1">IFERROR('Transfer 1'!N30,"")</f>
        <v/>
      </c>
      <c r="O269" s="134" t="str">
        <f t="shared" ca="1" si="70"/>
        <v/>
      </c>
      <c r="P269" s="46"/>
    </row>
    <row r="270" spans="1:16" ht="15.75" thickBot="1" x14ac:dyDescent="0.3">
      <c r="A270" s="150" t="str">
        <f ca="1">IFERROR('transfer 3'!Q203,"User-defined Material #1")</f>
        <v>User-defined Material #1</v>
      </c>
      <c r="B270" s="134" t="str">
        <f ca="1">IFERROR('transfer 3'!R203,"TBD")</f>
        <v>TBD</v>
      </c>
      <c r="C270" s="170" t="str">
        <f ca="1">IFERROR('transfer 3'!X203,"")</f>
        <v/>
      </c>
      <c r="D270" s="135" t="str">
        <f ca="1">IFERROR('Transfer 1'!D31,"")</f>
        <v/>
      </c>
      <c r="E270" s="134" t="str">
        <f t="shared" ca="1" si="70"/>
        <v/>
      </c>
      <c r="F270" s="135" t="str">
        <f ca="1">IFERROR('Transfer 1'!F31,"")</f>
        <v/>
      </c>
      <c r="G270" s="134" t="str">
        <f t="shared" ca="1" si="70"/>
        <v/>
      </c>
      <c r="H270" s="135" t="str">
        <f ca="1">IFERROR('Transfer 1'!H31,"")</f>
        <v/>
      </c>
      <c r="I270" s="134" t="str">
        <f t="shared" ca="1" si="70"/>
        <v/>
      </c>
      <c r="J270" s="135" t="str">
        <f ca="1">IFERROR('Transfer 1'!J31,"")</f>
        <v/>
      </c>
      <c r="K270" s="134" t="str">
        <f t="shared" ca="1" si="70"/>
        <v/>
      </c>
      <c r="L270" s="135" t="str">
        <f ca="1">IFERROR('Transfer 1'!L31,"")</f>
        <v/>
      </c>
      <c r="M270" s="134" t="str">
        <f t="shared" ca="1" si="70"/>
        <v/>
      </c>
      <c r="N270" s="135" t="str">
        <f ca="1">IFERROR('Transfer 1'!N31,"")</f>
        <v/>
      </c>
      <c r="O270" s="134" t="str">
        <f t="shared" ca="1" si="70"/>
        <v/>
      </c>
      <c r="P270" s="46"/>
    </row>
    <row r="271" spans="1:16" ht="15.75" thickBot="1" x14ac:dyDescent="0.3">
      <c r="A271" s="150" t="str">
        <f ca="1">IFERROR('transfer 3'!Q204,"User-defined Material #1")</f>
        <v>User-defined Material #1</v>
      </c>
      <c r="B271" s="134" t="str">
        <f ca="1">IFERROR('transfer 3'!R204,"TBD")</f>
        <v>TBD</v>
      </c>
      <c r="C271" s="170" t="str">
        <f ca="1">IFERROR('transfer 3'!X204,"")</f>
        <v/>
      </c>
      <c r="D271" s="135" t="str">
        <f ca="1">IFERROR('Transfer 1'!D32,"")</f>
        <v/>
      </c>
      <c r="E271" s="134" t="str">
        <f t="shared" ca="1" si="70"/>
        <v/>
      </c>
      <c r="F271" s="135" t="str">
        <f ca="1">IFERROR('Transfer 1'!F32,"")</f>
        <v/>
      </c>
      <c r="G271" s="134" t="str">
        <f t="shared" ca="1" si="70"/>
        <v/>
      </c>
      <c r="H271" s="135" t="str">
        <f ca="1">IFERROR('Transfer 1'!H32,"")</f>
        <v/>
      </c>
      <c r="I271" s="134" t="str">
        <f t="shared" ca="1" si="70"/>
        <v/>
      </c>
      <c r="J271" s="135" t="str">
        <f ca="1">IFERROR('Transfer 1'!J32,"")</f>
        <v/>
      </c>
      <c r="K271" s="134" t="str">
        <f t="shared" ca="1" si="70"/>
        <v/>
      </c>
      <c r="L271" s="135" t="str">
        <f ca="1">IFERROR('Transfer 1'!L32,"")</f>
        <v/>
      </c>
      <c r="M271" s="134" t="str">
        <f t="shared" ca="1" si="70"/>
        <v/>
      </c>
      <c r="N271" s="135" t="str">
        <f ca="1">IFERROR('Transfer 1'!N32,"")</f>
        <v/>
      </c>
      <c r="O271" s="134" t="str">
        <f t="shared" ca="1" si="70"/>
        <v/>
      </c>
      <c r="P271" s="46"/>
    </row>
    <row r="272" spans="1:16" ht="15.75" thickBot="1" x14ac:dyDescent="0.3">
      <c r="A272" s="150" t="str">
        <f ca="1">IFERROR('transfer 3'!Q205,"User-defined Material #1")</f>
        <v>User-defined Material #1</v>
      </c>
      <c r="B272" s="134" t="str">
        <f ca="1">IFERROR('transfer 3'!R205,"TBD")</f>
        <v>TBD</v>
      </c>
      <c r="C272" s="170" t="str">
        <f ca="1">IFERROR('transfer 3'!X205,"")</f>
        <v/>
      </c>
      <c r="D272" s="135" t="str">
        <f ca="1">IFERROR('Transfer 1'!D33,"")</f>
        <v/>
      </c>
      <c r="E272" s="134" t="str">
        <f t="shared" ca="1" si="70"/>
        <v/>
      </c>
      <c r="F272" s="135" t="str">
        <f ca="1">IFERROR('Transfer 1'!F33,"")</f>
        <v/>
      </c>
      <c r="G272" s="134" t="str">
        <f t="shared" ca="1" si="70"/>
        <v/>
      </c>
      <c r="H272" s="135" t="str">
        <f ca="1">IFERROR('Transfer 1'!H33,"")</f>
        <v/>
      </c>
      <c r="I272" s="134" t="str">
        <f t="shared" ca="1" si="70"/>
        <v/>
      </c>
      <c r="J272" s="135" t="str">
        <f ca="1">IFERROR('Transfer 1'!J33,"")</f>
        <v/>
      </c>
      <c r="K272" s="134" t="str">
        <f t="shared" ca="1" si="70"/>
        <v/>
      </c>
      <c r="L272" s="135" t="str">
        <f ca="1">IFERROR('Transfer 1'!L33,"")</f>
        <v/>
      </c>
      <c r="M272" s="134" t="str">
        <f t="shared" ca="1" si="70"/>
        <v/>
      </c>
      <c r="N272" s="135" t="str">
        <f ca="1">IFERROR('Transfer 1'!N33,"")</f>
        <v/>
      </c>
      <c r="O272" s="134" t="str">
        <f t="shared" ca="1" si="70"/>
        <v/>
      </c>
      <c r="P272" s="46"/>
    </row>
    <row r="273" spans="1:16" ht="15.75" thickBot="1" x14ac:dyDescent="0.3">
      <c r="A273" s="150" t="str">
        <f ca="1">IFERROR('transfer 3'!Q206,"User-defined Material #1")</f>
        <v>User-defined Material #1</v>
      </c>
      <c r="B273" s="134" t="str">
        <f ca="1">IFERROR('transfer 3'!R206,"TBD")</f>
        <v>TBD</v>
      </c>
      <c r="C273" s="170" t="str">
        <f ca="1">IFERROR('transfer 3'!X206,"")</f>
        <v/>
      </c>
      <c r="D273" s="135" t="str">
        <f ca="1">IFERROR('Transfer 1'!D34,"")</f>
        <v/>
      </c>
      <c r="E273" s="134" t="str">
        <f t="shared" ca="1" si="70"/>
        <v/>
      </c>
      <c r="F273" s="135" t="str">
        <f ca="1">IFERROR('Transfer 1'!F34,"")</f>
        <v/>
      </c>
      <c r="G273" s="134" t="str">
        <f t="shared" ca="1" si="70"/>
        <v/>
      </c>
      <c r="H273" s="135" t="str">
        <f ca="1">IFERROR('Transfer 1'!H34,"")</f>
        <v/>
      </c>
      <c r="I273" s="134" t="str">
        <f t="shared" ca="1" si="70"/>
        <v/>
      </c>
      <c r="J273" s="135" t="str">
        <f ca="1">IFERROR('Transfer 1'!J34,"")</f>
        <v/>
      </c>
      <c r="K273" s="134" t="str">
        <f t="shared" ca="1" si="70"/>
        <v/>
      </c>
      <c r="L273" s="135" t="str">
        <f ca="1">IFERROR('Transfer 1'!L34,"")</f>
        <v/>
      </c>
      <c r="M273" s="134" t="str">
        <f t="shared" ca="1" si="70"/>
        <v/>
      </c>
      <c r="N273" s="135" t="str">
        <f ca="1">IFERROR('Transfer 1'!N34,"")</f>
        <v/>
      </c>
      <c r="O273" s="134" t="str">
        <f t="shared" ca="1" si="70"/>
        <v/>
      </c>
      <c r="P273" s="46"/>
    </row>
    <row r="274" spans="1:16" ht="15.75" thickBot="1" x14ac:dyDescent="0.3">
      <c r="A274" s="150" t="str">
        <f ca="1">IFERROR('transfer 3'!Q207,"User-defined Material #1")</f>
        <v>User-defined Material #1</v>
      </c>
      <c r="B274" s="134" t="str">
        <f ca="1">IFERROR('transfer 3'!R207,"TBD")</f>
        <v>TBD</v>
      </c>
      <c r="C274" s="170" t="str">
        <f ca="1">IFERROR('transfer 3'!X207,"")</f>
        <v/>
      </c>
      <c r="D274" s="135" t="str">
        <f ca="1">IFERROR('Transfer 1'!D35,"")</f>
        <v/>
      </c>
      <c r="E274" s="134" t="str">
        <f t="shared" ca="1" si="70"/>
        <v/>
      </c>
      <c r="F274" s="135" t="str">
        <f ca="1">IFERROR('Transfer 1'!F35,"")</f>
        <v/>
      </c>
      <c r="G274" s="134" t="str">
        <f t="shared" ca="1" si="70"/>
        <v/>
      </c>
      <c r="H274" s="135" t="str">
        <f ca="1">IFERROR('Transfer 1'!H35,"")</f>
        <v/>
      </c>
      <c r="I274" s="134" t="str">
        <f t="shared" ca="1" si="70"/>
        <v/>
      </c>
      <c r="J274" s="135" t="str">
        <f ca="1">IFERROR('Transfer 1'!J35,"")</f>
        <v/>
      </c>
      <c r="K274" s="134" t="str">
        <f t="shared" ca="1" si="70"/>
        <v/>
      </c>
      <c r="L274" s="135" t="str">
        <f ca="1">IFERROR('Transfer 1'!L35,"")</f>
        <v/>
      </c>
      <c r="M274" s="134" t="str">
        <f t="shared" ca="1" si="70"/>
        <v/>
      </c>
      <c r="N274" s="135" t="str">
        <f ca="1">IFERROR('Transfer 1'!N35,"")</f>
        <v/>
      </c>
      <c r="O274" s="134" t="str">
        <f t="shared" ca="1" si="70"/>
        <v/>
      </c>
      <c r="P274" s="46"/>
    </row>
    <row r="275" spans="1:16" ht="15.75" thickBot="1" x14ac:dyDescent="0.3">
      <c r="A275" s="150" t="str">
        <f ca="1">IFERROR('transfer 3'!Q208,"User-defined Material #1")</f>
        <v>User-defined Material #1</v>
      </c>
      <c r="B275" s="134" t="str">
        <f ca="1">IFERROR('transfer 3'!R208,"TBD")</f>
        <v>TBD</v>
      </c>
      <c r="C275" s="170" t="str">
        <f ca="1">IFERROR('transfer 3'!X208,"")</f>
        <v/>
      </c>
      <c r="D275" s="135" t="str">
        <f ca="1">IFERROR('Transfer 1'!D36,"")</f>
        <v/>
      </c>
      <c r="E275" s="134" t="str">
        <f t="shared" ca="1" si="70"/>
        <v/>
      </c>
      <c r="F275" s="135" t="str">
        <f ca="1">IFERROR('Transfer 1'!F36,"")</f>
        <v/>
      </c>
      <c r="G275" s="134" t="str">
        <f t="shared" ca="1" si="70"/>
        <v/>
      </c>
      <c r="H275" s="135" t="str">
        <f ca="1">IFERROR('Transfer 1'!H36,"")</f>
        <v/>
      </c>
      <c r="I275" s="134" t="str">
        <f t="shared" ca="1" si="70"/>
        <v/>
      </c>
      <c r="J275" s="135" t="str">
        <f ca="1">IFERROR('Transfer 1'!J36,"")</f>
        <v/>
      </c>
      <c r="K275" s="134" t="str">
        <f t="shared" ca="1" si="70"/>
        <v/>
      </c>
      <c r="L275" s="135" t="str">
        <f ca="1">IFERROR('Transfer 1'!L36,"")</f>
        <v/>
      </c>
      <c r="M275" s="134" t="str">
        <f t="shared" ca="1" si="70"/>
        <v/>
      </c>
      <c r="N275" s="135" t="str">
        <f ca="1">IFERROR('Transfer 1'!N36,"")</f>
        <v/>
      </c>
      <c r="O275" s="134" t="str">
        <f t="shared" ca="1" si="70"/>
        <v/>
      </c>
      <c r="P275" s="46"/>
    </row>
    <row r="276" spans="1:16" ht="15" customHeight="1" thickBot="1" x14ac:dyDescent="0.3">
      <c r="A276" s="150" t="str">
        <f ca="1">IFERROR('transfer 3'!Q209,"User-defined Material #1")</f>
        <v>User-defined Material #1</v>
      </c>
      <c r="B276" s="134" t="str">
        <f ca="1">IFERROR('transfer 3'!R209,"TBD")</f>
        <v>TBD</v>
      </c>
      <c r="C276" s="170" t="str">
        <f ca="1">IFERROR('transfer 3'!X209,"")</f>
        <v/>
      </c>
      <c r="D276" s="135" t="str">
        <f ca="1">IFERROR('Transfer 1'!D37,"")</f>
        <v/>
      </c>
      <c r="E276" s="134" t="str">
        <f ca="1">IFERROR(D276*$C276,"")</f>
        <v/>
      </c>
      <c r="F276" s="135" t="str">
        <f ca="1">IFERROR('Transfer 1'!F37,"")</f>
        <v/>
      </c>
      <c r="G276" s="134" t="str">
        <f t="shared" ca="1" si="70"/>
        <v/>
      </c>
      <c r="H276" s="135" t="str">
        <f ca="1">IFERROR('Transfer 1'!H37,"")</f>
        <v/>
      </c>
      <c r="I276" s="134" t="str">
        <f t="shared" ca="1" si="70"/>
        <v/>
      </c>
      <c r="J276" s="135" t="str">
        <f ca="1">IFERROR('Transfer 1'!J37,"")</f>
        <v/>
      </c>
      <c r="K276" s="134" t="str">
        <f t="shared" ca="1" si="70"/>
        <v/>
      </c>
      <c r="L276" s="135" t="str">
        <f ca="1">IFERROR('Transfer 1'!L37,"")</f>
        <v/>
      </c>
      <c r="M276" s="134" t="str">
        <f t="shared" ca="1" si="70"/>
        <v/>
      </c>
      <c r="N276" s="135" t="str">
        <f ca="1">IFERROR('Transfer 1'!N37,"")</f>
        <v/>
      </c>
      <c r="O276" s="134" t="str">
        <f t="shared" ca="1" si="70"/>
        <v/>
      </c>
      <c r="P276" s="46"/>
    </row>
    <row r="277" spans="1:16" ht="16.5" thickBot="1" x14ac:dyDescent="0.3">
      <c r="A277" s="343" t="s">
        <v>141</v>
      </c>
      <c r="B277" s="344"/>
      <c r="C277" s="344"/>
      <c r="D277" s="344"/>
      <c r="E277" s="344"/>
      <c r="F277" s="344"/>
      <c r="G277" s="344"/>
      <c r="H277" s="344"/>
      <c r="I277" s="344"/>
      <c r="J277" s="344"/>
      <c r="K277" s="344"/>
      <c r="L277" s="344"/>
      <c r="M277" s="344"/>
      <c r="N277" s="344"/>
      <c r="O277" s="345"/>
      <c r="P277" s="46"/>
    </row>
    <row r="278" spans="1:16" ht="15.75" thickBot="1" x14ac:dyDescent="0.3">
      <c r="A278" s="86" t="s">
        <v>122</v>
      </c>
      <c r="B278" s="87"/>
      <c r="C278" s="87"/>
      <c r="D278" s="87"/>
      <c r="E278" s="87"/>
      <c r="F278" s="87"/>
      <c r="G278" s="87"/>
      <c r="H278" s="87"/>
      <c r="I278" s="87"/>
      <c r="J278" s="87"/>
      <c r="K278" s="87"/>
      <c r="L278" s="87"/>
      <c r="M278" s="87"/>
      <c r="N278" s="87"/>
      <c r="O278" s="87"/>
      <c r="P278" s="46"/>
    </row>
    <row r="279" spans="1:16" ht="15.75" thickBot="1" x14ac:dyDescent="0.3">
      <c r="A279" s="87" t="str">
        <f ca="1">IFERROR('transfer 3'!Q215, "User-defined Recycled/Reused On-Site #1")</f>
        <v>User-defined Recycled/Reused On-Site #1</v>
      </c>
      <c r="B279" s="135" t="str">
        <f ca="1">IFERROR('transfer 3'!R215,"TBD")</f>
        <v>TBD</v>
      </c>
      <c r="C279" s="170" t="str">
        <f ca="1">IFERROR('transfer 3'!X215,"")</f>
        <v/>
      </c>
      <c r="D279" s="135" t="str">
        <f ca="1">IFERROR('Transfer 1'!D51,"")</f>
        <v/>
      </c>
      <c r="E279" s="135" t="str">
        <f ca="1">IFERROR(D279*$C279,"")</f>
        <v/>
      </c>
      <c r="F279" s="135" t="str">
        <f ca="1">IFERROR('Transfer 1'!F51,"")</f>
        <v/>
      </c>
      <c r="G279" s="135" t="str">
        <f ca="1">IFERROR(F279*$C279,"")</f>
        <v/>
      </c>
      <c r="H279" s="135" t="str">
        <f ca="1">IFERROR('Transfer 1'!H51,"")</f>
        <v/>
      </c>
      <c r="I279" s="135" t="str">
        <f ca="1">IFERROR(H279*$C279,"")</f>
        <v/>
      </c>
      <c r="J279" s="135" t="str">
        <f ca="1">IFERROR('Transfer 1'!J51,"")</f>
        <v/>
      </c>
      <c r="K279" s="135" t="str">
        <f ca="1">IFERROR(J279*$C279,"")</f>
        <v/>
      </c>
      <c r="L279" s="135" t="str">
        <f ca="1">IFERROR('Transfer 1'!L51,"")</f>
        <v/>
      </c>
      <c r="M279" s="135" t="str">
        <f ca="1">IFERROR(L279*$C279,"")</f>
        <v/>
      </c>
      <c r="N279" s="135" t="str">
        <f ca="1">IFERROR('Transfer 1'!N51,"")</f>
        <v/>
      </c>
      <c r="O279" s="135" t="str">
        <f ca="1">IFERROR(N279*$C279,"")</f>
        <v/>
      </c>
      <c r="P279" s="46"/>
    </row>
    <row r="280" spans="1:16" ht="15.75" thickBot="1" x14ac:dyDescent="0.3">
      <c r="A280" s="87" t="str">
        <f ca="1">IFERROR('transfer 3'!Q216, "User-defined Recycled/Reused On-Site #1")</f>
        <v>User-defined Recycled/Reused On-Site #1</v>
      </c>
      <c r="B280" s="135" t="str">
        <f ca="1">IFERROR('transfer 3'!R216,"TBD")</f>
        <v>TBD</v>
      </c>
      <c r="C280" s="170" t="str">
        <f ca="1">IFERROR('transfer 3'!X216,"")</f>
        <v/>
      </c>
      <c r="D280" s="135" t="str">
        <f ca="1">IFERROR('Transfer 1'!D52,"")</f>
        <v/>
      </c>
      <c r="E280" s="135" t="str">
        <f t="shared" ref="E280:E287" ca="1" si="71">IFERROR(D280*$C280,"")</f>
        <v/>
      </c>
      <c r="F280" s="135" t="str">
        <f ca="1">IFERROR('Transfer 1'!F52,"")</f>
        <v/>
      </c>
      <c r="G280" s="135" t="str">
        <f t="shared" ref="G280:G287" ca="1" si="72">IFERROR(F280*$C280,"")</f>
        <v/>
      </c>
      <c r="H280" s="135" t="str">
        <f ca="1">IFERROR('Transfer 1'!H52,"")</f>
        <v/>
      </c>
      <c r="I280" s="135" t="str">
        <f t="shared" ref="I280:I287" ca="1" si="73">IFERROR(H280*$C280,"")</f>
        <v/>
      </c>
      <c r="J280" s="135" t="str">
        <f ca="1">IFERROR('Transfer 1'!J52,"")</f>
        <v/>
      </c>
      <c r="K280" s="135" t="str">
        <f t="shared" ref="K280:K287" ca="1" si="74">IFERROR(J280*$C280,"")</f>
        <v/>
      </c>
      <c r="L280" s="135" t="str">
        <f ca="1">IFERROR('Transfer 1'!L52,"")</f>
        <v/>
      </c>
      <c r="M280" s="135" t="str">
        <f t="shared" ref="M280:M287" ca="1" si="75">IFERROR(L280*$C280,"")</f>
        <v/>
      </c>
      <c r="N280" s="135" t="str">
        <f ca="1">IFERROR('Transfer 1'!N52,"")</f>
        <v/>
      </c>
      <c r="O280" s="135" t="str">
        <f t="shared" ref="O280:O287" ca="1" si="76">IFERROR(N280*$C280,"")</f>
        <v/>
      </c>
      <c r="P280" s="46"/>
    </row>
    <row r="281" spans="1:16" ht="15.75" thickBot="1" x14ac:dyDescent="0.3">
      <c r="A281" s="87" t="str">
        <f ca="1">IFERROR('transfer 3'!Q217, "User-defined Recycled/Reused On-Site #1")</f>
        <v>User-defined Recycled/Reused On-Site #1</v>
      </c>
      <c r="B281" s="135" t="str">
        <f ca="1">IFERROR('transfer 3'!R217,"TBD")</f>
        <v>TBD</v>
      </c>
      <c r="C281" s="170" t="str">
        <f ca="1">IFERROR('transfer 3'!X217,"")</f>
        <v/>
      </c>
      <c r="D281" s="135" t="str">
        <f ca="1">IFERROR('Transfer 1'!D53,"")</f>
        <v/>
      </c>
      <c r="E281" s="135" t="str">
        <f t="shared" ca="1" si="71"/>
        <v/>
      </c>
      <c r="F281" s="135" t="str">
        <f ca="1">IFERROR('Transfer 1'!F53,"")</f>
        <v/>
      </c>
      <c r="G281" s="135" t="str">
        <f t="shared" ca="1" si="72"/>
        <v/>
      </c>
      <c r="H281" s="135" t="str">
        <f ca="1">IFERROR('Transfer 1'!H53,"")</f>
        <v/>
      </c>
      <c r="I281" s="135" t="str">
        <f t="shared" ca="1" si="73"/>
        <v/>
      </c>
      <c r="J281" s="135" t="str">
        <f ca="1">IFERROR('Transfer 1'!J53,"")</f>
        <v/>
      </c>
      <c r="K281" s="135" t="str">
        <f t="shared" ca="1" si="74"/>
        <v/>
      </c>
      <c r="L281" s="135" t="str">
        <f ca="1">IFERROR('Transfer 1'!L53,"")</f>
        <v/>
      </c>
      <c r="M281" s="135" t="str">
        <f t="shared" ca="1" si="75"/>
        <v/>
      </c>
      <c r="N281" s="135" t="str">
        <f ca="1">IFERROR('Transfer 1'!N53,"")</f>
        <v/>
      </c>
      <c r="O281" s="135" t="str">
        <f t="shared" ca="1" si="76"/>
        <v/>
      </c>
      <c r="P281" s="46"/>
    </row>
    <row r="282" spans="1:16" ht="15.75" thickBot="1" x14ac:dyDescent="0.3">
      <c r="A282" s="87" t="str">
        <f ca="1">IFERROR('transfer 3'!Q218, "User-defined Recycled/Reused On-Site #1")</f>
        <v>User-defined Recycled/Reused On-Site #1</v>
      </c>
      <c r="B282" s="135" t="str">
        <f ca="1">IFERROR('transfer 3'!R218,"TBD")</f>
        <v>TBD</v>
      </c>
      <c r="C282" s="170" t="str">
        <f ca="1">IFERROR('transfer 3'!X218,"")</f>
        <v/>
      </c>
      <c r="D282" s="135" t="str">
        <f ca="1">IFERROR('Transfer 1'!D54,"")</f>
        <v/>
      </c>
      <c r="E282" s="135" t="str">
        <f t="shared" ca="1" si="71"/>
        <v/>
      </c>
      <c r="F282" s="135" t="str">
        <f ca="1">IFERROR('Transfer 1'!F54,"")</f>
        <v/>
      </c>
      <c r="G282" s="135" t="str">
        <f t="shared" ca="1" si="72"/>
        <v/>
      </c>
      <c r="H282" s="135" t="str">
        <f ca="1">IFERROR('Transfer 1'!H54,"")</f>
        <v/>
      </c>
      <c r="I282" s="135" t="str">
        <f t="shared" ca="1" si="73"/>
        <v/>
      </c>
      <c r="J282" s="135" t="str">
        <f ca="1">IFERROR('Transfer 1'!J54,"")</f>
        <v/>
      </c>
      <c r="K282" s="135" t="str">
        <f t="shared" ca="1" si="74"/>
        <v/>
      </c>
      <c r="L282" s="135" t="str">
        <f ca="1">IFERROR('Transfer 1'!L54,"")</f>
        <v/>
      </c>
      <c r="M282" s="135" t="str">
        <f t="shared" ca="1" si="75"/>
        <v/>
      </c>
      <c r="N282" s="135" t="str">
        <f ca="1">IFERROR('Transfer 1'!N54,"")</f>
        <v/>
      </c>
      <c r="O282" s="135" t="str">
        <f t="shared" ca="1" si="76"/>
        <v/>
      </c>
      <c r="P282" s="46"/>
    </row>
    <row r="283" spans="1:16" ht="15.75" thickBot="1" x14ac:dyDescent="0.3">
      <c r="A283" s="87" t="str">
        <f ca="1">IFERROR('transfer 3'!Q219, "User-defined Recycled/Reused On-Site #1")</f>
        <v>User-defined Recycled/Reused On-Site #1</v>
      </c>
      <c r="B283" s="135" t="str">
        <f ca="1">IFERROR('transfer 3'!R219,"TBD")</f>
        <v>TBD</v>
      </c>
      <c r="C283" s="170" t="str">
        <f ca="1">IFERROR('transfer 3'!X219,"")</f>
        <v/>
      </c>
      <c r="D283" s="135" t="str">
        <f ca="1">IFERROR('Transfer 1'!D55,"")</f>
        <v/>
      </c>
      <c r="E283" s="135" t="str">
        <f t="shared" ca="1" si="71"/>
        <v/>
      </c>
      <c r="F283" s="135" t="str">
        <f ca="1">IFERROR('Transfer 1'!F55,"")</f>
        <v/>
      </c>
      <c r="G283" s="135" t="str">
        <f t="shared" ca="1" si="72"/>
        <v/>
      </c>
      <c r="H283" s="135" t="str">
        <f ca="1">IFERROR('Transfer 1'!H55,"")</f>
        <v/>
      </c>
      <c r="I283" s="135" t="str">
        <f t="shared" ca="1" si="73"/>
        <v/>
      </c>
      <c r="J283" s="135" t="str">
        <f ca="1">IFERROR('Transfer 1'!J55,"")</f>
        <v/>
      </c>
      <c r="K283" s="135" t="str">
        <f t="shared" ca="1" si="74"/>
        <v/>
      </c>
      <c r="L283" s="135" t="str">
        <f ca="1">IFERROR('Transfer 1'!L55,"")</f>
        <v/>
      </c>
      <c r="M283" s="135" t="str">
        <f t="shared" ca="1" si="75"/>
        <v/>
      </c>
      <c r="N283" s="135" t="str">
        <f ca="1">IFERROR('Transfer 1'!N55,"")</f>
        <v/>
      </c>
      <c r="O283" s="135" t="str">
        <f t="shared" ca="1" si="76"/>
        <v/>
      </c>
      <c r="P283" s="46"/>
    </row>
    <row r="284" spans="1:16" ht="15.75" thickBot="1" x14ac:dyDescent="0.3">
      <c r="A284" s="87" t="str">
        <f ca="1">IFERROR('transfer 3'!Q220, "User-defined Recycled/Reused On-Site #1")</f>
        <v>User-defined Recycled/Reused On-Site #1</v>
      </c>
      <c r="B284" s="135" t="str">
        <f ca="1">IFERROR('transfer 3'!R220,"TBD")</f>
        <v>TBD</v>
      </c>
      <c r="C284" s="170" t="str">
        <f ca="1">IFERROR('transfer 3'!X220,"")</f>
        <v/>
      </c>
      <c r="D284" s="135" t="str">
        <f ca="1">IFERROR('Transfer 1'!D56,"")</f>
        <v/>
      </c>
      <c r="E284" s="135" t="str">
        <f t="shared" ca="1" si="71"/>
        <v/>
      </c>
      <c r="F284" s="135" t="str">
        <f ca="1">IFERROR('Transfer 1'!F56,"")</f>
        <v/>
      </c>
      <c r="G284" s="135" t="str">
        <f t="shared" ca="1" si="72"/>
        <v/>
      </c>
      <c r="H284" s="135" t="str">
        <f ca="1">IFERROR('Transfer 1'!H56,"")</f>
        <v/>
      </c>
      <c r="I284" s="135" t="str">
        <f t="shared" ca="1" si="73"/>
        <v/>
      </c>
      <c r="J284" s="135" t="str">
        <f ca="1">IFERROR('Transfer 1'!J56,"")</f>
        <v/>
      </c>
      <c r="K284" s="135" t="str">
        <f t="shared" ca="1" si="74"/>
        <v/>
      </c>
      <c r="L284" s="135" t="str">
        <f ca="1">IFERROR('Transfer 1'!L56,"")</f>
        <v/>
      </c>
      <c r="M284" s="135" t="str">
        <f t="shared" ca="1" si="75"/>
        <v/>
      </c>
      <c r="N284" s="135" t="str">
        <f ca="1">IFERROR('Transfer 1'!N56,"")</f>
        <v/>
      </c>
      <c r="O284" s="135" t="str">
        <f t="shared" ca="1" si="76"/>
        <v/>
      </c>
      <c r="P284" s="46"/>
    </row>
    <row r="285" spans="1:16" ht="15.75" thickBot="1" x14ac:dyDescent="0.3">
      <c r="A285" s="87" t="str">
        <f ca="1">IFERROR('transfer 3'!Q221, "User-defined Recycled/Reused On-Site #1")</f>
        <v>User-defined Recycled/Reused On-Site #1</v>
      </c>
      <c r="B285" s="135" t="str">
        <f ca="1">IFERROR('transfer 3'!R221,"TBD")</f>
        <v>TBD</v>
      </c>
      <c r="C285" s="170" t="str">
        <f ca="1">IFERROR('transfer 3'!X221,"")</f>
        <v/>
      </c>
      <c r="D285" s="135" t="str">
        <f ca="1">IFERROR('Transfer 1'!D57,"")</f>
        <v/>
      </c>
      <c r="E285" s="135" t="str">
        <f t="shared" ca="1" si="71"/>
        <v/>
      </c>
      <c r="F285" s="135" t="str">
        <f ca="1">IFERROR('Transfer 1'!F57,"")</f>
        <v/>
      </c>
      <c r="G285" s="135" t="str">
        <f t="shared" ca="1" si="72"/>
        <v/>
      </c>
      <c r="H285" s="135" t="str">
        <f ca="1">IFERROR('Transfer 1'!H57,"")</f>
        <v/>
      </c>
      <c r="I285" s="135" t="str">
        <f t="shared" ca="1" si="73"/>
        <v/>
      </c>
      <c r="J285" s="135" t="str">
        <f ca="1">IFERROR('Transfer 1'!J57,"")</f>
        <v/>
      </c>
      <c r="K285" s="135" t="str">
        <f t="shared" ca="1" si="74"/>
        <v/>
      </c>
      <c r="L285" s="135" t="str">
        <f ca="1">IFERROR('Transfer 1'!L57,"")</f>
        <v/>
      </c>
      <c r="M285" s="135" t="str">
        <f t="shared" ca="1" si="75"/>
        <v/>
      </c>
      <c r="N285" s="135" t="str">
        <f ca="1">IFERROR('Transfer 1'!N57,"")</f>
        <v/>
      </c>
      <c r="O285" s="135" t="str">
        <f t="shared" ca="1" si="76"/>
        <v/>
      </c>
      <c r="P285" s="46"/>
    </row>
    <row r="286" spans="1:16" ht="15.75" thickBot="1" x14ac:dyDescent="0.3">
      <c r="A286" s="87" t="str">
        <f ca="1">IFERROR('transfer 3'!Q222, "User-defined Recycled/Reused On-Site #1")</f>
        <v>User-defined Recycled/Reused On-Site #1</v>
      </c>
      <c r="B286" s="135" t="str">
        <f ca="1">IFERROR('transfer 3'!R222,"TBD")</f>
        <v>TBD</v>
      </c>
      <c r="C286" s="170" t="str">
        <f ca="1">IFERROR('transfer 3'!X222,"")</f>
        <v/>
      </c>
      <c r="D286" s="135" t="str">
        <f ca="1">IFERROR('Transfer 1'!D58,"")</f>
        <v/>
      </c>
      <c r="E286" s="135" t="str">
        <f t="shared" ca="1" si="71"/>
        <v/>
      </c>
      <c r="F286" s="135" t="str">
        <f ca="1">IFERROR('Transfer 1'!F58,"")</f>
        <v/>
      </c>
      <c r="G286" s="135" t="str">
        <f t="shared" ca="1" si="72"/>
        <v/>
      </c>
      <c r="H286" s="135" t="str">
        <f ca="1">IFERROR('Transfer 1'!H58,"")</f>
        <v/>
      </c>
      <c r="I286" s="135" t="str">
        <f t="shared" ca="1" si="73"/>
        <v/>
      </c>
      <c r="J286" s="135" t="str">
        <f ca="1">IFERROR('Transfer 1'!J58,"")</f>
        <v/>
      </c>
      <c r="K286" s="135" t="str">
        <f t="shared" ca="1" si="74"/>
        <v/>
      </c>
      <c r="L286" s="135" t="str">
        <f ca="1">IFERROR('Transfer 1'!L58,"")</f>
        <v/>
      </c>
      <c r="M286" s="135" t="str">
        <f t="shared" ca="1" si="75"/>
        <v/>
      </c>
      <c r="N286" s="135" t="str">
        <f ca="1">IFERROR('Transfer 1'!N58,"")</f>
        <v/>
      </c>
      <c r="O286" s="135" t="str">
        <f t="shared" ca="1" si="76"/>
        <v/>
      </c>
      <c r="P286" s="46"/>
    </row>
    <row r="287" spans="1:16" ht="15.75" thickBot="1" x14ac:dyDescent="0.3">
      <c r="A287" s="87" t="str">
        <f ca="1">IFERROR('transfer 3'!Q223, "User-defined Recycled/Reused On-Site #1")</f>
        <v>User-defined Recycled/Reused On-Site #1</v>
      </c>
      <c r="B287" s="135" t="str">
        <f ca="1">IFERROR('transfer 3'!R223,"TBD")</f>
        <v>TBD</v>
      </c>
      <c r="C287" s="170" t="str">
        <f ca="1">IFERROR('transfer 3'!X223,"")</f>
        <v/>
      </c>
      <c r="D287" s="135" t="str">
        <f ca="1">IFERROR('Transfer 1'!D59,"")</f>
        <v/>
      </c>
      <c r="E287" s="135" t="str">
        <f t="shared" ca="1" si="71"/>
        <v/>
      </c>
      <c r="F287" s="135" t="str">
        <f ca="1">IFERROR('Transfer 1'!F59,"")</f>
        <v/>
      </c>
      <c r="G287" s="135" t="str">
        <f t="shared" ca="1" si="72"/>
        <v/>
      </c>
      <c r="H287" s="135" t="str">
        <f ca="1">IFERROR('Transfer 1'!H59,"")</f>
        <v/>
      </c>
      <c r="I287" s="135" t="str">
        <f t="shared" ca="1" si="73"/>
        <v/>
      </c>
      <c r="J287" s="135" t="str">
        <f ca="1">IFERROR('Transfer 1'!J59,"")</f>
        <v/>
      </c>
      <c r="K287" s="135" t="str">
        <f t="shared" ca="1" si="74"/>
        <v/>
      </c>
      <c r="L287" s="135" t="str">
        <f ca="1">IFERROR('Transfer 1'!L59,"")</f>
        <v/>
      </c>
      <c r="M287" s="135" t="str">
        <f t="shared" ca="1" si="75"/>
        <v/>
      </c>
      <c r="N287" s="135" t="str">
        <f ca="1">IFERROR('Transfer 1'!N59,"")</f>
        <v/>
      </c>
      <c r="O287" s="135" t="str">
        <f t="shared" ca="1" si="76"/>
        <v/>
      </c>
      <c r="P287" s="46"/>
    </row>
    <row r="288" spans="1:16" ht="16.5" thickBot="1" x14ac:dyDescent="0.3">
      <c r="A288" s="343" t="s">
        <v>141</v>
      </c>
      <c r="B288" s="344"/>
      <c r="C288" s="344"/>
      <c r="D288" s="344"/>
      <c r="E288" s="344"/>
      <c r="F288" s="344"/>
      <c r="G288" s="344"/>
      <c r="H288" s="344"/>
      <c r="I288" s="344"/>
      <c r="J288" s="344"/>
      <c r="K288" s="344"/>
      <c r="L288" s="344"/>
      <c r="M288" s="344"/>
      <c r="N288" s="344"/>
      <c r="O288" s="345"/>
      <c r="P288" s="46"/>
    </row>
    <row r="289" spans="1:16" ht="15.75" thickBot="1" x14ac:dyDescent="0.3">
      <c r="A289" s="154" t="s">
        <v>156</v>
      </c>
      <c r="B289" s="134"/>
      <c r="C289" s="134"/>
      <c r="D289" s="135"/>
      <c r="E289" s="236">
        <f ca="1">SUM(E136:E154,E176:E187,E193:E198,E202:E204,E217:E220,E221:E231,E235:E239,E244,E257:E276,E279:E287)</f>
        <v>0</v>
      </c>
      <c r="F289" s="135"/>
      <c r="G289" s="236">
        <f ca="1">SUM(G136:G154,G176:G187,G193:G198,G202:G204,G217:G220,G221:G231,G235:G239,G244,G257:G276,G279:G287)</f>
        <v>0</v>
      </c>
      <c r="H289" s="135"/>
      <c r="I289" s="236">
        <f ca="1">SUM(I136:I154,I176:I187,I193:I198,I202:I204,I217:I220,I221:I231,I235:I239,I244,I257:I276,I279:I287)</f>
        <v>0</v>
      </c>
      <c r="J289" s="135"/>
      <c r="K289" s="236">
        <f ca="1">SUM(K136:K154,K176:K187,K193:K198,K202:K204,K217:K220,K221:K231,K235:K239,K244,K257:K276,K279:K287)</f>
        <v>0</v>
      </c>
      <c r="L289" s="135"/>
      <c r="M289" s="236">
        <f ca="1">SUM(M136:M154,M176:M187,M193:M198,M202:M204,M217:M220,M221:M231,M235:M239,M244,M257:M276,M279:M287)</f>
        <v>0</v>
      </c>
      <c r="N289" s="135"/>
      <c r="O289" s="236">
        <f ca="1">SUM(O136:O154,O176:O187,O193:O198,O202:O204,O217:O220,O221:O231,O235:O239,O244,O257:O276,O279:O287)</f>
        <v>0</v>
      </c>
      <c r="P289" s="46"/>
    </row>
    <row r="290" spans="1:16" ht="15.75" x14ac:dyDescent="0.25">
      <c r="A290" s="230" t="str">
        <f>General!$A$4</f>
        <v>Spreadsheets for Environmental Footprint Analysis (SEFA) Version 3.0, November 2019</v>
      </c>
      <c r="B290" s="213"/>
      <c r="C290" s="213"/>
      <c r="D290" s="213"/>
      <c r="E290" s="213"/>
      <c r="F290" s="213"/>
      <c r="G290" s="213"/>
      <c r="H290" s="213"/>
      <c r="I290" s="213"/>
      <c r="J290" s="213"/>
      <c r="K290" s="213"/>
      <c r="L290" s="213"/>
      <c r="M290" s="213"/>
      <c r="N290" s="2"/>
      <c r="O290" s="47" t="e">
        <f ca="1">General!$A$3</f>
        <v>#REF!</v>
      </c>
      <c r="P290" s="46"/>
    </row>
    <row r="291" spans="1:16" x14ac:dyDescent="0.25">
      <c r="A291" s="213"/>
      <c r="B291" s="213"/>
      <c r="C291" s="213"/>
      <c r="D291" s="213"/>
      <c r="E291" s="213"/>
      <c r="F291" s="213"/>
      <c r="G291" s="213"/>
      <c r="H291" s="213"/>
      <c r="I291" s="213"/>
      <c r="J291" s="213"/>
      <c r="K291" s="213"/>
      <c r="L291" s="213"/>
      <c r="M291" s="213"/>
      <c r="N291" s="2"/>
      <c r="O291" s="47" t="e">
        <f ca="1">General!$A$6</f>
        <v>#REF!</v>
      </c>
      <c r="P291" s="46"/>
    </row>
    <row r="292" spans="1:16" x14ac:dyDescent="0.25">
      <c r="A292" s="213"/>
      <c r="B292" s="213"/>
      <c r="C292" s="213"/>
      <c r="D292" s="213"/>
      <c r="E292" s="213"/>
      <c r="F292" s="213"/>
      <c r="G292" s="213"/>
      <c r="H292" s="213"/>
      <c r="I292" s="213"/>
      <c r="J292" s="213"/>
      <c r="K292" s="213"/>
      <c r="L292" s="213"/>
      <c r="M292" s="213"/>
      <c r="N292" s="2"/>
      <c r="O292" s="47" t="e">
        <f ca="1">General!$C$21</f>
        <v>#REF!</v>
      </c>
      <c r="P292" s="46"/>
    </row>
    <row r="293" spans="1:16" ht="18.75" x14ac:dyDescent="0.3">
      <c r="A293" s="354" t="e">
        <f ca="1">CONCATENATE(O3," - Intermediate Totals")</f>
        <v>#REF!</v>
      </c>
      <c r="B293" s="354"/>
      <c r="C293" s="354"/>
      <c r="D293" s="354"/>
      <c r="E293" s="354"/>
      <c r="F293" s="354"/>
      <c r="G293" s="354"/>
      <c r="H293" s="354"/>
      <c r="I293" s="354"/>
      <c r="J293" s="354"/>
      <c r="K293" s="354"/>
      <c r="L293" s="354"/>
      <c r="M293" s="354"/>
      <c r="N293" s="354"/>
      <c r="O293" s="354"/>
      <c r="P293" s="46"/>
    </row>
    <row r="294" spans="1:16" ht="15.75" thickBot="1" x14ac:dyDescent="0.3">
      <c r="A294" s="46"/>
      <c r="B294" s="46"/>
      <c r="C294" s="46"/>
      <c r="D294" s="46"/>
      <c r="E294" s="46"/>
      <c r="F294" s="46"/>
      <c r="G294" s="46"/>
      <c r="H294" s="46"/>
      <c r="I294" s="46"/>
      <c r="J294" s="46"/>
      <c r="K294" s="46"/>
      <c r="L294" s="46"/>
      <c r="M294" s="46"/>
      <c r="N294" s="46"/>
      <c r="O294" s="46"/>
      <c r="P294" s="46"/>
    </row>
    <row r="295" spans="1:16" ht="15.75" thickBot="1" x14ac:dyDescent="0.3">
      <c r="A295" s="349" t="s">
        <v>19</v>
      </c>
      <c r="B295" s="349" t="s">
        <v>0</v>
      </c>
      <c r="C295" s="349" t="s">
        <v>5</v>
      </c>
      <c r="D295" s="349" t="s">
        <v>6</v>
      </c>
      <c r="E295" s="349"/>
      <c r="F295" s="349" t="s">
        <v>7</v>
      </c>
      <c r="G295" s="349"/>
      <c r="H295" s="349" t="s">
        <v>8</v>
      </c>
      <c r="I295" s="349"/>
      <c r="J295" s="349" t="s">
        <v>9</v>
      </c>
      <c r="K295" s="349"/>
      <c r="L295" s="349" t="s">
        <v>10</v>
      </c>
      <c r="M295" s="349"/>
      <c r="N295" s="349" t="s">
        <v>11</v>
      </c>
      <c r="O295" s="349"/>
      <c r="P295" s="46"/>
    </row>
    <row r="296" spans="1:16" ht="15.75" thickBot="1" x14ac:dyDescent="0.3">
      <c r="A296" s="349"/>
      <c r="B296" s="349"/>
      <c r="C296" s="349"/>
      <c r="D296" s="143" t="s">
        <v>12</v>
      </c>
      <c r="E296" s="349" t="s">
        <v>13</v>
      </c>
      <c r="F296" s="143" t="s">
        <v>12</v>
      </c>
      <c r="G296" s="349" t="s">
        <v>119</v>
      </c>
      <c r="H296" s="143" t="s">
        <v>12</v>
      </c>
      <c r="I296" s="349" t="s">
        <v>14</v>
      </c>
      <c r="J296" s="143" t="s">
        <v>12</v>
      </c>
      <c r="K296" s="349" t="s">
        <v>14</v>
      </c>
      <c r="L296" s="143" t="s">
        <v>12</v>
      </c>
      <c r="M296" s="349" t="s">
        <v>14</v>
      </c>
      <c r="N296" s="143" t="s">
        <v>12</v>
      </c>
      <c r="O296" s="349" t="s">
        <v>14</v>
      </c>
      <c r="P296" s="46"/>
    </row>
    <row r="297" spans="1:16" ht="15.75" thickBot="1" x14ac:dyDescent="0.3">
      <c r="A297" s="349"/>
      <c r="B297" s="349"/>
      <c r="C297" s="349"/>
      <c r="D297" s="143" t="s">
        <v>15</v>
      </c>
      <c r="E297" s="349"/>
      <c r="F297" s="143" t="s">
        <v>15</v>
      </c>
      <c r="G297" s="349"/>
      <c r="H297" s="143" t="s">
        <v>15</v>
      </c>
      <c r="I297" s="349"/>
      <c r="J297" s="143" t="s">
        <v>15</v>
      </c>
      <c r="K297" s="349"/>
      <c r="L297" s="143" t="s">
        <v>15</v>
      </c>
      <c r="M297" s="349"/>
      <c r="N297" s="143" t="s">
        <v>15</v>
      </c>
      <c r="O297" s="349"/>
      <c r="P297" s="46"/>
    </row>
    <row r="298" spans="1:16" x14ac:dyDescent="0.25">
      <c r="A298" s="155"/>
      <c r="B298" s="155"/>
      <c r="C298" s="155"/>
      <c r="D298" s="155"/>
      <c r="E298" s="155"/>
      <c r="F298" s="155"/>
      <c r="G298" s="155"/>
      <c r="H298" s="155"/>
      <c r="I298" s="155"/>
      <c r="J298" s="155"/>
      <c r="K298" s="155"/>
      <c r="L298" s="155"/>
      <c r="M298" s="155"/>
      <c r="N298" s="155"/>
      <c r="O298" s="155"/>
      <c r="P298" s="46"/>
    </row>
    <row r="299" spans="1:16" x14ac:dyDescent="0.25">
      <c r="A299" s="238" t="s">
        <v>185</v>
      </c>
      <c r="B299" s="239"/>
      <c r="C299" s="239"/>
      <c r="D299" s="239"/>
      <c r="E299" s="239"/>
      <c r="F299" s="239"/>
      <c r="G299" s="239"/>
      <c r="H299" s="239"/>
      <c r="I299" s="239"/>
      <c r="J299" s="239"/>
      <c r="K299" s="239"/>
      <c r="L299" s="239"/>
      <c r="M299" s="239"/>
      <c r="N299" s="239"/>
      <c r="O299" s="239"/>
      <c r="P299" s="46"/>
    </row>
    <row r="300" spans="1:16" x14ac:dyDescent="0.25">
      <c r="A300" s="93" t="s">
        <v>324</v>
      </c>
      <c r="B300" s="94" t="s">
        <v>16</v>
      </c>
      <c r="C300" s="240" t="str">
        <f ca="1">IFERROR('transfer 3'!X17,"")</f>
        <v/>
      </c>
      <c r="D300" s="94">
        <v>3.4129999999999998</v>
      </c>
      <c r="E300" s="94" t="str">
        <f ca="1">IFERROR(D300*$C300,"")</f>
        <v/>
      </c>
      <c r="F300" s="92"/>
      <c r="G300" s="92"/>
      <c r="H300" s="92"/>
      <c r="I300" s="92"/>
      <c r="J300" s="92"/>
      <c r="K300" s="92"/>
      <c r="L300" s="92"/>
      <c r="M300" s="92"/>
      <c r="N300" s="92"/>
      <c r="O300" s="92"/>
      <c r="P300" s="46"/>
    </row>
    <row r="301" spans="1:16" x14ac:dyDescent="0.25">
      <c r="A301" s="156" t="s">
        <v>100</v>
      </c>
      <c r="B301" s="94"/>
      <c r="C301" s="94"/>
      <c r="D301" s="94"/>
      <c r="E301" s="94"/>
      <c r="F301" s="94"/>
      <c r="G301" s="94"/>
      <c r="H301" s="94"/>
      <c r="I301" s="94"/>
      <c r="J301" s="94"/>
      <c r="K301" s="94"/>
      <c r="L301" s="167"/>
      <c r="M301" s="94"/>
      <c r="N301" s="94"/>
      <c r="O301" s="94"/>
      <c r="P301" s="46"/>
    </row>
    <row r="302" spans="1:16" x14ac:dyDescent="0.25">
      <c r="A302" s="93" t="s">
        <v>99</v>
      </c>
      <c r="B302" s="94" t="s">
        <v>16</v>
      </c>
      <c r="C302" s="240" t="str">
        <f ca="1">IFERROR('transfer 3'!X43,"")</f>
        <v/>
      </c>
      <c r="D302" s="94">
        <v>6.9290000000000003</v>
      </c>
      <c r="E302" s="94" t="str">
        <f t="shared" ref="E302" ca="1" si="77">IFERROR(D302*$C302,"")</f>
        <v/>
      </c>
      <c r="F302" s="94" t="str">
        <f ca="1">IFERROR('Grid Electricity Conversions'!F17,"")</f>
        <v/>
      </c>
      <c r="G302" s="94" t="str">
        <f t="shared" ref="G302" ca="1" si="78">IFERROR(F302*$C302,"")</f>
        <v/>
      </c>
      <c r="H302" s="94" t="str">
        <f ca="1">IFERROR('Grid Electricity Conversions'!H17,"")</f>
        <v/>
      </c>
      <c r="I302" s="94" t="str">
        <f t="shared" ref="I302" ca="1" si="79">IFERROR(H302*$C302,"")</f>
        <v/>
      </c>
      <c r="J302" s="94" t="str">
        <f ca="1">IFERROR('Grid Electricity Conversions'!J17,"")</f>
        <v/>
      </c>
      <c r="K302" s="94" t="str">
        <f t="shared" ref="K302" ca="1" si="80">IFERROR(J302*$C302,"")</f>
        <v/>
      </c>
      <c r="L302" s="94" t="str">
        <f ca="1">IFERROR('Grid Electricity Conversions'!L17,"")</f>
        <v/>
      </c>
      <c r="M302" s="94" t="str">
        <f t="shared" ref="M302" ca="1" si="81">IFERROR(L302*$C302,"")</f>
        <v/>
      </c>
      <c r="N302" s="94" t="str">
        <f ca="1">IFERROR('Grid Electricity Conversions'!N17,"")</f>
        <v/>
      </c>
      <c r="O302" s="94" t="str">
        <f t="shared" ref="O302" ca="1" si="82">IFERROR(N302*$C302,"")</f>
        <v/>
      </c>
      <c r="P302" s="46"/>
    </row>
    <row r="303" spans="1:16" x14ac:dyDescent="0.25">
      <c r="A303" s="157" t="s">
        <v>51</v>
      </c>
      <c r="B303" s="5"/>
      <c r="C303" s="5"/>
      <c r="D303" s="5"/>
      <c r="E303" s="5"/>
      <c r="F303" s="5"/>
      <c r="G303" s="5"/>
      <c r="H303" s="5"/>
      <c r="I303" s="5"/>
      <c r="J303" s="5"/>
      <c r="K303" s="5"/>
      <c r="L303" s="5"/>
      <c r="M303" s="5"/>
      <c r="N303" s="5"/>
      <c r="O303" s="5"/>
      <c r="P303" s="46"/>
    </row>
    <row r="304" spans="1:16" x14ac:dyDescent="0.25">
      <c r="A304" s="158" t="s">
        <v>52</v>
      </c>
      <c r="B304" s="5" t="s">
        <v>16</v>
      </c>
      <c r="C304" s="240">
        <f>IFERROR('transfer 3'!X1810,"")</f>
        <v>0</v>
      </c>
      <c r="D304" s="13">
        <f>'Default Conversions'!D93</f>
        <v>3.053799999999999</v>
      </c>
      <c r="E304" s="94">
        <f t="shared" ref="E304:E308" si="83">IFERROR(D304*$C304,"")</f>
        <v>0</v>
      </c>
      <c r="F304" s="13">
        <f>'Default Conversions'!F93</f>
        <v>180</v>
      </c>
      <c r="G304" s="94">
        <f t="shared" ref="G304:G308" si="84">IFERROR(F304*$C304,"")</f>
        <v>0</v>
      </c>
      <c r="H304" s="13">
        <f>'Default Conversions'!H93</f>
        <v>0.76999999999999991</v>
      </c>
      <c r="I304" s="94">
        <f t="shared" ref="I304:I308" si="85">IFERROR(H304*$C304,"")</f>
        <v>0</v>
      </c>
      <c r="J304" s="13">
        <f>'Default Conversions'!J93</f>
        <v>0.15</v>
      </c>
      <c r="K304" s="94">
        <f t="shared" ref="K304:K308" si="86">IFERROR(J304*$C304,"")</f>
        <v>0</v>
      </c>
      <c r="L304" s="13">
        <f>'Default Conversions'!L93</f>
        <v>1.8000000000000002E-2</v>
      </c>
      <c r="M304" s="94">
        <f t="shared" ref="M304:M308" si="87">IFERROR(L304*$C304,"")</f>
        <v>0</v>
      </c>
      <c r="N304" s="13" t="str">
        <f>'Default Conversions'!N93</f>
        <v>NP</v>
      </c>
      <c r="O304" s="94" t="str">
        <f t="shared" ref="O304:O308" si="88">IFERROR(N304*$C304,"")</f>
        <v/>
      </c>
      <c r="P304" s="46"/>
    </row>
    <row r="305" spans="1:16" x14ac:dyDescent="0.25">
      <c r="A305" s="158" t="s">
        <v>53</v>
      </c>
      <c r="B305" s="5" t="s">
        <v>16</v>
      </c>
      <c r="C305" s="240">
        <f>IFERROR('transfer 3'!X1811,"")</f>
        <v>0</v>
      </c>
      <c r="D305" s="13">
        <f>'Default Conversions'!D94</f>
        <v>1.6317999999999993</v>
      </c>
      <c r="E305" s="94">
        <f t="shared" si="83"/>
        <v>0</v>
      </c>
      <c r="F305" s="13">
        <f>'Default Conversions'!F94</f>
        <v>270</v>
      </c>
      <c r="G305" s="94">
        <f t="shared" si="84"/>
        <v>0</v>
      </c>
      <c r="H305" s="13">
        <f>'Default Conversions'!H94</f>
        <v>0.18000000000000002</v>
      </c>
      <c r="I305" s="94">
        <f t="shared" si="85"/>
        <v>0</v>
      </c>
      <c r="J305" s="13">
        <f>'Default Conversions'!J94</f>
        <v>13</v>
      </c>
      <c r="K305" s="94">
        <f t="shared" si="86"/>
        <v>0</v>
      </c>
      <c r="L305" s="13">
        <f>'Default Conversions'!L94</f>
        <v>7.0999999999999995E-3</v>
      </c>
      <c r="M305" s="94">
        <f t="shared" si="87"/>
        <v>0</v>
      </c>
      <c r="N305" s="13" t="str">
        <f>'Default Conversions'!N94</f>
        <v>NP</v>
      </c>
      <c r="O305" s="94" t="str">
        <f t="shared" si="88"/>
        <v/>
      </c>
      <c r="P305" s="46"/>
    </row>
    <row r="306" spans="1:16" x14ac:dyDescent="0.25">
      <c r="A306" s="158" t="s">
        <v>54</v>
      </c>
      <c r="B306" s="5" t="s">
        <v>16</v>
      </c>
      <c r="C306" s="240">
        <f>IFERROR('transfer 3'!X1812,"")</f>
        <v>0</v>
      </c>
      <c r="D306" s="13">
        <f>'Default Conversions'!D95</f>
        <v>0.155472</v>
      </c>
      <c r="E306" s="94">
        <f t="shared" si="83"/>
        <v>0</v>
      </c>
      <c r="F306" s="13">
        <f>'Default Conversions'!F95</f>
        <v>25</v>
      </c>
      <c r="G306" s="94">
        <f t="shared" si="84"/>
        <v>0</v>
      </c>
      <c r="H306" s="13">
        <f>'Default Conversions'!H95</f>
        <v>0.15</v>
      </c>
      <c r="I306" s="94">
        <f t="shared" si="85"/>
        <v>0</v>
      </c>
      <c r="J306" s="13">
        <f>'Default Conversions'!J95</f>
        <v>0.5</v>
      </c>
      <c r="K306" s="94">
        <f t="shared" si="86"/>
        <v>0</v>
      </c>
      <c r="L306" s="13">
        <f>'Default Conversions'!L95</f>
        <v>1.5E-3</v>
      </c>
      <c r="M306" s="94">
        <f t="shared" si="87"/>
        <v>0</v>
      </c>
      <c r="N306" s="13" t="str">
        <f>'Default Conversions'!N95</f>
        <v>NP</v>
      </c>
      <c r="O306" s="94" t="str">
        <f t="shared" si="88"/>
        <v/>
      </c>
      <c r="P306" s="46"/>
    </row>
    <row r="307" spans="1:16" x14ac:dyDescent="0.25">
      <c r="A307" s="158" t="s">
        <v>55</v>
      </c>
      <c r="B307" s="5" t="s">
        <v>16</v>
      </c>
      <c r="C307" s="240">
        <f>IFERROR('transfer 3'!X1813,"")</f>
        <v>0</v>
      </c>
      <c r="D307" s="13">
        <f>'Default Conversions'!D96</f>
        <v>2.2954000000000012</v>
      </c>
      <c r="E307" s="94">
        <f t="shared" si="83"/>
        <v>0</v>
      </c>
      <c r="F307" s="13">
        <f>'Default Conversions'!F96</f>
        <v>270</v>
      </c>
      <c r="G307" s="94">
        <f t="shared" si="84"/>
        <v>0</v>
      </c>
      <c r="H307" s="13">
        <f>'Default Conversions'!H96</f>
        <v>1.7</v>
      </c>
      <c r="I307" s="94">
        <f t="shared" si="85"/>
        <v>0</v>
      </c>
      <c r="J307" s="13">
        <f>'Default Conversions'!J96</f>
        <v>6.8999999999999992E-2</v>
      </c>
      <c r="K307" s="94">
        <f t="shared" si="86"/>
        <v>0</v>
      </c>
      <c r="L307" s="13">
        <f>'Default Conversions'!L96</f>
        <v>4.1999999999999996E-2</v>
      </c>
      <c r="M307" s="94">
        <f t="shared" si="87"/>
        <v>0</v>
      </c>
      <c r="N307" s="13" t="str">
        <f>'Default Conversions'!N96</f>
        <v>NP</v>
      </c>
      <c r="O307" s="94" t="str">
        <f t="shared" si="88"/>
        <v/>
      </c>
      <c r="P307" s="46"/>
    </row>
    <row r="308" spans="1:16" x14ac:dyDescent="0.25">
      <c r="A308" s="158" t="s">
        <v>112</v>
      </c>
      <c r="B308" s="5" t="s">
        <v>16</v>
      </c>
      <c r="C308" s="240">
        <f>IFERROR('transfer 3'!X1814,"")</f>
        <v>0</v>
      </c>
      <c r="D308" s="13" t="str">
        <f ca="1">IFERROR('Transfer 2'!D27,"")</f>
        <v/>
      </c>
      <c r="E308" s="94" t="str">
        <f t="shared" ca="1" si="83"/>
        <v/>
      </c>
      <c r="F308" s="13" t="str">
        <f ca="1">IFERROR('Transfer 2'!F27,"")</f>
        <v/>
      </c>
      <c r="G308" s="94" t="str">
        <f t="shared" ca="1" si="84"/>
        <v/>
      </c>
      <c r="H308" s="13" t="str">
        <f ca="1">IFERROR('Transfer 2'!H27,"")</f>
        <v/>
      </c>
      <c r="I308" s="94" t="str">
        <f t="shared" ca="1" si="85"/>
        <v/>
      </c>
      <c r="J308" s="13" t="str">
        <f ca="1">IFERROR('Transfer 2'!J27,"")</f>
        <v/>
      </c>
      <c r="K308" s="94" t="str">
        <f t="shared" ca="1" si="86"/>
        <v/>
      </c>
      <c r="L308" s="13" t="str">
        <f ca="1">IFERROR('Transfer 2'!L27,"")</f>
        <v/>
      </c>
      <c r="M308" s="94" t="str">
        <f t="shared" ca="1" si="87"/>
        <v/>
      </c>
      <c r="N308" s="13" t="str">
        <f ca="1">IFERROR('Transfer 2'!N27,"")</f>
        <v/>
      </c>
      <c r="O308" s="94" t="str">
        <f t="shared" ca="1" si="88"/>
        <v/>
      </c>
      <c r="P308" s="46"/>
    </row>
    <row r="309" spans="1:16" x14ac:dyDescent="0.25">
      <c r="A309" s="157" t="s">
        <v>56</v>
      </c>
      <c r="B309" s="5"/>
      <c r="C309" s="5"/>
      <c r="D309" s="5"/>
      <c r="E309" s="5"/>
      <c r="F309" s="5"/>
      <c r="G309" s="5"/>
      <c r="H309" s="5"/>
      <c r="I309" s="5"/>
      <c r="J309" s="5"/>
      <c r="K309" s="5"/>
      <c r="L309" s="5"/>
      <c r="M309" s="5"/>
      <c r="N309" s="5"/>
      <c r="O309" s="5"/>
      <c r="P309" s="46"/>
    </row>
    <row r="310" spans="1:16" x14ac:dyDescent="0.25">
      <c r="A310" s="158" t="s">
        <v>113</v>
      </c>
      <c r="B310" s="5" t="s">
        <v>16</v>
      </c>
      <c r="C310" s="240" t="str">
        <f ca="1">IFERROR('transfer 3'!X187,"")</f>
        <v/>
      </c>
      <c r="D310" s="5">
        <f>0.1*(D69+D11)</f>
        <v>1.0342</v>
      </c>
      <c r="E310" s="94" t="str">
        <f ca="1">IFERROR(D310*$C310,"")</f>
        <v/>
      </c>
      <c r="F310" s="5" t="str">
        <f ca="1">IFERROR(0.1*F302,"")</f>
        <v/>
      </c>
      <c r="G310" s="94" t="str">
        <f ca="1">IFERROR(F310*$C310,"")</f>
        <v/>
      </c>
      <c r="H310" s="5" t="str">
        <f ca="1">IFERROR(0.1*H302,"")</f>
        <v/>
      </c>
      <c r="I310" s="94" t="str">
        <f ca="1">IFERROR(H310*$C310,"")</f>
        <v/>
      </c>
      <c r="J310" s="5" t="str">
        <f ca="1">IFERROR(0.1*J302,"")</f>
        <v/>
      </c>
      <c r="K310" s="94" t="str">
        <f ca="1">IFERROR(J310*$C310,"")</f>
        <v/>
      </c>
      <c r="L310" s="5" t="str">
        <f ca="1">IFERROR(0.1*L302,"")</f>
        <v/>
      </c>
      <c r="M310" s="94" t="str">
        <f ca="1">IFERROR(L310*$C310,"")</f>
        <v/>
      </c>
      <c r="N310" s="5" t="str">
        <f ca="1">IFERROR(0.1*N302,"")</f>
        <v/>
      </c>
      <c r="O310" s="94" t="str">
        <f ca="1">IFERROR(N310*$C310,"")</f>
        <v/>
      </c>
      <c r="P310" s="46"/>
    </row>
    <row r="311" spans="1:16" x14ac:dyDescent="0.25">
      <c r="A311" s="237" t="s">
        <v>185</v>
      </c>
      <c r="B311" s="161"/>
      <c r="C311" s="163"/>
      <c r="D311" s="162"/>
      <c r="E311" s="163">
        <f ca="1">SUM(E300,E302,E304:E308,E310)</f>
        <v>0</v>
      </c>
      <c r="F311" s="164"/>
      <c r="G311" s="163">
        <f ca="1">SUM(G302,G304:G308,G310)</f>
        <v>0</v>
      </c>
      <c r="H311" s="164"/>
      <c r="I311" s="163">
        <f ca="1">SUM(I302,I304:I308,I310)</f>
        <v>0</v>
      </c>
      <c r="J311" s="164"/>
      <c r="K311" s="163">
        <f ca="1">SUM(K302,K304:K308,K310)</f>
        <v>0</v>
      </c>
      <c r="L311" s="164"/>
      <c r="M311" s="163">
        <f ca="1">SUM(M302,M304:M308,M310)</f>
        <v>0</v>
      </c>
      <c r="N311" s="164"/>
      <c r="O311" s="163">
        <f ca="1">SUM(O302,O304:O308,O310)</f>
        <v>0</v>
      </c>
      <c r="P311" s="46"/>
    </row>
    <row r="312" spans="1:16" x14ac:dyDescent="0.25">
      <c r="A312" s="158"/>
      <c r="B312" s="5"/>
      <c r="C312" s="5"/>
      <c r="D312" s="8"/>
      <c r="E312" s="159"/>
      <c r="F312" s="160"/>
      <c r="G312" s="159"/>
      <c r="H312" s="160"/>
      <c r="I312" s="159"/>
      <c r="J312" s="160"/>
      <c r="K312" s="159"/>
      <c r="L312" s="160"/>
      <c r="M312" s="159"/>
      <c r="N312" s="160"/>
      <c r="O312" s="159"/>
      <c r="P312" s="46"/>
    </row>
    <row r="313" spans="1:16" x14ac:dyDescent="0.25">
      <c r="A313" s="214" t="s">
        <v>126</v>
      </c>
      <c r="B313" s="161"/>
      <c r="C313" s="161"/>
      <c r="D313" s="162"/>
      <c r="E313" s="163"/>
      <c r="F313" s="164"/>
      <c r="G313" s="163"/>
      <c r="H313" s="164"/>
      <c r="I313" s="163"/>
      <c r="J313" s="164"/>
      <c r="K313" s="163"/>
      <c r="L313" s="164"/>
      <c r="M313" s="163"/>
      <c r="N313" s="164"/>
      <c r="O313" s="163"/>
      <c r="P313" s="46"/>
    </row>
    <row r="314" spans="1:16" x14ac:dyDescent="0.25">
      <c r="A314" s="165" t="s">
        <v>127</v>
      </c>
      <c r="B314" s="5"/>
      <c r="C314" s="5"/>
      <c r="D314" s="5"/>
      <c r="E314" s="5"/>
      <c r="F314" s="5"/>
      <c r="G314" s="5"/>
      <c r="H314" s="5"/>
      <c r="I314" s="5"/>
      <c r="J314" s="5"/>
      <c r="K314" s="5"/>
      <c r="L314" s="5"/>
      <c r="M314" s="5"/>
      <c r="N314" s="5"/>
      <c r="O314" s="5"/>
      <c r="P314" s="46"/>
    </row>
    <row r="315" spans="1:16" x14ac:dyDescent="0.25">
      <c r="A315" s="93" t="s">
        <v>301</v>
      </c>
      <c r="B315" s="94" t="s">
        <v>17</v>
      </c>
      <c r="C315" s="240" t="str">
        <f t="shared" ref="C315:D317" ca="1" si="89">IFERROR(C25,"")</f>
        <v/>
      </c>
      <c r="D315" s="94">
        <f t="shared" si="89"/>
        <v>0.124</v>
      </c>
      <c r="E315" s="94" t="str">
        <f t="shared" ref="E315:E321" ca="1" si="90">IFERROR(D315*$C315,"")</f>
        <v/>
      </c>
      <c r="F315" s="94" t="str">
        <f ca="1">IFERROR(F25,"")</f>
        <v/>
      </c>
      <c r="G315" s="94" t="str">
        <f t="shared" ref="G315:G321" ca="1" si="91">IFERROR(F315*$C315,"")</f>
        <v/>
      </c>
      <c r="H315" s="94" t="str">
        <f ca="1">IFERROR(H25,"")</f>
        <v/>
      </c>
      <c r="I315" s="94" t="str">
        <f t="shared" ref="I315:I321" ca="1" si="92">IFERROR(H315*$C315,"")</f>
        <v/>
      </c>
      <c r="J315" s="94" t="str">
        <f ca="1">IFERROR(J25,"")</f>
        <v/>
      </c>
      <c r="K315" s="94" t="str">
        <f t="shared" ref="K315:K321" ca="1" si="93">IFERROR(J315*$C315,"")</f>
        <v/>
      </c>
      <c r="L315" s="94" t="str">
        <f ca="1">IFERROR(L25,"")</f>
        <v/>
      </c>
      <c r="M315" s="94" t="str">
        <f t="shared" ref="M315:M321" ca="1" si="94">IFERROR(L315*$C315,"")</f>
        <v/>
      </c>
      <c r="N315" s="94" t="str">
        <f ca="1">IFERROR(N25,"")</f>
        <v/>
      </c>
      <c r="O315" s="94" t="str">
        <f t="shared" ref="O315:O321" ca="1" si="95">IFERROR(N315*$C315,"")</f>
        <v/>
      </c>
      <c r="P315" s="46"/>
    </row>
    <row r="316" spans="1:16" x14ac:dyDescent="0.25">
      <c r="A316" s="93" t="s">
        <v>302</v>
      </c>
      <c r="B316" s="94" t="s">
        <v>17</v>
      </c>
      <c r="C316" s="240" t="str">
        <f t="shared" ca="1" si="89"/>
        <v/>
      </c>
      <c r="D316" s="94">
        <f t="shared" si="89"/>
        <v>0.124</v>
      </c>
      <c r="E316" s="94" t="str">
        <f t="shared" ca="1" si="90"/>
        <v/>
      </c>
      <c r="F316" s="94">
        <f>IFERROR(F26,"")</f>
        <v>17.48</v>
      </c>
      <c r="G316" s="94" t="str">
        <f t="shared" ca="1" si="91"/>
        <v/>
      </c>
      <c r="H316" s="94">
        <f>IFERROR(H26,"")</f>
        <v>3.6999999999999998E-2</v>
      </c>
      <c r="I316" s="94" t="str">
        <f t="shared" ca="1" si="92"/>
        <v/>
      </c>
      <c r="J316" s="94">
        <f>IFERROR(J26,"")</f>
        <v>2.5000000000000001E-4</v>
      </c>
      <c r="K316" s="94" t="str">
        <f t="shared" ca="1" si="93"/>
        <v/>
      </c>
      <c r="L316" s="94">
        <f>IFERROR(L26,"")</f>
        <v>0.16500000000000001</v>
      </c>
      <c r="M316" s="94" t="str">
        <f t="shared" ca="1" si="94"/>
        <v/>
      </c>
      <c r="N316" s="94">
        <f>IFERROR(N26,"")</f>
        <v>8.0000000000000007E-5</v>
      </c>
      <c r="O316" s="94" t="str">
        <f t="shared" ca="1" si="95"/>
        <v/>
      </c>
      <c r="P316" s="46"/>
    </row>
    <row r="317" spans="1:16" x14ac:dyDescent="0.25">
      <c r="A317" s="93" t="s">
        <v>303</v>
      </c>
      <c r="B317" s="94" t="s">
        <v>17</v>
      </c>
      <c r="C317" s="240" t="str">
        <f t="shared" ca="1" si="89"/>
        <v/>
      </c>
      <c r="D317" s="94">
        <f t="shared" si="89"/>
        <v>0.124</v>
      </c>
      <c r="E317" s="94" t="str">
        <f t="shared" ca="1" si="90"/>
        <v/>
      </c>
      <c r="F317" s="94">
        <f>IFERROR(F27,"")</f>
        <v>19.93</v>
      </c>
      <c r="G317" s="94" t="str">
        <f t="shared" ca="1" si="91"/>
        <v/>
      </c>
      <c r="H317" s="94">
        <f>IFERROR(H27,"")</f>
        <v>3.2000000000000001E-2</v>
      </c>
      <c r="I317" s="94" t="str">
        <f t="shared" ca="1" si="92"/>
        <v/>
      </c>
      <c r="J317" s="94">
        <f>IFERROR(J27,"")</f>
        <v>2.9E-4</v>
      </c>
      <c r="K317" s="94" t="str">
        <f t="shared" ca="1" si="93"/>
        <v/>
      </c>
      <c r="L317" s="94">
        <f>IFERROR(L27,"")</f>
        <v>2E-3</v>
      </c>
      <c r="M317" s="94" t="str">
        <f t="shared" ca="1" si="94"/>
        <v/>
      </c>
      <c r="N317" s="94">
        <f>IFERROR(N27,"")</f>
        <v>9.0000000000000006E-5</v>
      </c>
      <c r="O317" s="94" t="str">
        <f t="shared" ca="1" si="95"/>
        <v/>
      </c>
      <c r="P317" s="46"/>
    </row>
    <row r="318" spans="1:16" x14ac:dyDescent="0.25">
      <c r="A318" s="93" t="s">
        <v>109</v>
      </c>
      <c r="B318" s="94" t="s">
        <v>17</v>
      </c>
      <c r="C318" s="240" t="str">
        <f t="shared" ref="C318:D321" ca="1" si="96">IFERROR(C98,"")</f>
        <v/>
      </c>
      <c r="D318" s="94">
        <f t="shared" si="96"/>
        <v>0.124</v>
      </c>
      <c r="E318" s="94" t="str">
        <f t="shared" ca="1" si="90"/>
        <v/>
      </c>
      <c r="F318" s="94">
        <f>IFERROR(F98,"")</f>
        <v>19.600000000000001</v>
      </c>
      <c r="G318" s="94" t="str">
        <f t="shared" ca="1" si="91"/>
        <v/>
      </c>
      <c r="H318" s="94">
        <f>IFERROR(H98,"")</f>
        <v>0.11</v>
      </c>
      <c r="I318" s="94" t="str">
        <f t="shared" ca="1" si="92"/>
        <v/>
      </c>
      <c r="J318" s="94">
        <f>IFERROR(J98,"")</f>
        <v>4.4999999999999997E-3</v>
      </c>
      <c r="K318" s="94" t="str">
        <f t="shared" ca="1" si="93"/>
        <v/>
      </c>
      <c r="L318" s="94">
        <f>IFERROR(L98,"")</f>
        <v>5.4000000000000001E-4</v>
      </c>
      <c r="M318" s="94" t="str">
        <f t="shared" ca="1" si="94"/>
        <v/>
      </c>
      <c r="N318" s="94" t="str">
        <f ca="1">IFERROR(N98,"")</f>
        <v/>
      </c>
      <c r="O318" s="94" t="str">
        <f t="shared" ca="1" si="95"/>
        <v/>
      </c>
      <c r="P318" s="46"/>
    </row>
    <row r="319" spans="1:16" x14ac:dyDescent="0.25">
      <c r="A319" s="93" t="s">
        <v>312</v>
      </c>
      <c r="B319" s="94" t="s">
        <v>17</v>
      </c>
      <c r="C319" s="240" t="str">
        <f t="shared" ca="1" si="96"/>
        <v/>
      </c>
      <c r="D319" s="94">
        <f t="shared" si="96"/>
        <v>0.124</v>
      </c>
      <c r="E319" s="94" t="str">
        <f t="shared" ca="1" si="90"/>
        <v/>
      </c>
      <c r="F319" s="94">
        <f>IFERROR(F99,"")</f>
        <v>19.77</v>
      </c>
      <c r="G319" s="94" t="str">
        <f t="shared" ca="1" si="91"/>
        <v/>
      </c>
      <c r="H319" s="94">
        <f>IFERROR(H99,"")</f>
        <v>2.7E-2</v>
      </c>
      <c r="I319" s="94" t="str">
        <f t="shared" ca="1" si="92"/>
        <v/>
      </c>
      <c r="J319" s="94">
        <f>IFERROR(J99,"")</f>
        <v>3.6000000000000002E-4</v>
      </c>
      <c r="K319" s="94" t="str">
        <f t="shared" ca="1" si="93"/>
        <v/>
      </c>
      <c r="L319" s="94">
        <f>IFERROR(L99,"")</f>
        <v>3.0000000000000001E-3</v>
      </c>
      <c r="M319" s="94" t="str">
        <f t="shared" ca="1" si="94"/>
        <v/>
      </c>
      <c r="N319" s="94">
        <f>IFERROR(N99,"")</f>
        <v>6.7000000000000002E-3</v>
      </c>
      <c r="O319" s="94" t="str">
        <f t="shared" ca="1" si="95"/>
        <v/>
      </c>
      <c r="P319" s="46"/>
    </row>
    <row r="320" spans="1:16" x14ac:dyDescent="0.25">
      <c r="A320" s="93" t="s">
        <v>313</v>
      </c>
      <c r="B320" s="94" t="s">
        <v>17</v>
      </c>
      <c r="C320" s="240" t="str">
        <f t="shared" ca="1" si="96"/>
        <v/>
      </c>
      <c r="D320" s="94">
        <f t="shared" si="96"/>
        <v>0.124</v>
      </c>
      <c r="E320" s="94" t="str">
        <f t="shared" ca="1" si="90"/>
        <v/>
      </c>
      <c r="F320" s="94">
        <f>IFERROR(F100,"")</f>
        <v>19.79</v>
      </c>
      <c r="G320" s="94" t="str">
        <f t="shared" ca="1" si="91"/>
        <v/>
      </c>
      <c r="H320" s="94">
        <f>IFERROR(H100,"")</f>
        <v>3.5000000000000003E-2</v>
      </c>
      <c r="I320" s="94" t="str">
        <f t="shared" ca="1" si="92"/>
        <v/>
      </c>
      <c r="J320" s="94">
        <f>IFERROR(J100,"")</f>
        <v>3.6000000000000002E-4</v>
      </c>
      <c r="K320" s="94" t="str">
        <f t="shared" ca="1" si="93"/>
        <v/>
      </c>
      <c r="L320" s="94">
        <f>IFERROR(L100,"")</f>
        <v>3.0000000000000001E-3</v>
      </c>
      <c r="M320" s="94" t="str">
        <f t="shared" ca="1" si="94"/>
        <v/>
      </c>
      <c r="N320" s="94">
        <f>IFERROR(N100,"")</f>
        <v>6.6100000000000004E-3</v>
      </c>
      <c r="O320" s="94" t="str">
        <f t="shared" ca="1" si="95"/>
        <v/>
      </c>
      <c r="P320" s="46"/>
    </row>
    <row r="321" spans="1:16" x14ac:dyDescent="0.25">
      <c r="A321" s="93" t="s">
        <v>314</v>
      </c>
      <c r="B321" s="94" t="s">
        <v>17</v>
      </c>
      <c r="C321" s="240" t="str">
        <f t="shared" ca="1" si="96"/>
        <v/>
      </c>
      <c r="D321" s="94">
        <f t="shared" si="96"/>
        <v>0.124</v>
      </c>
      <c r="E321" s="94" t="str">
        <f t="shared" ca="1" si="90"/>
        <v/>
      </c>
      <c r="F321" s="94" t="str">
        <f ca="1">IFERROR(F101,"")</f>
        <v/>
      </c>
      <c r="G321" s="94" t="str">
        <f t="shared" ca="1" si="91"/>
        <v/>
      </c>
      <c r="H321" s="94" t="str">
        <f ca="1">IFERROR(H101,"")</f>
        <v/>
      </c>
      <c r="I321" s="94" t="str">
        <f t="shared" ca="1" si="92"/>
        <v/>
      </c>
      <c r="J321" s="94" t="str">
        <f ca="1">IFERROR(J101,"")</f>
        <v/>
      </c>
      <c r="K321" s="94" t="str">
        <f t="shared" ca="1" si="93"/>
        <v/>
      </c>
      <c r="L321" s="94" t="str">
        <f ca="1">IFERROR(L101,"")</f>
        <v/>
      </c>
      <c r="M321" s="94" t="str">
        <f t="shared" ca="1" si="94"/>
        <v/>
      </c>
      <c r="N321" s="94" t="str">
        <f ca="1">IFERROR(N101,"")</f>
        <v/>
      </c>
      <c r="O321" s="94" t="str">
        <f t="shared" ca="1" si="95"/>
        <v/>
      </c>
      <c r="P321" s="46"/>
    </row>
    <row r="322" spans="1:16" x14ac:dyDescent="0.25">
      <c r="A322" s="93" t="s">
        <v>106</v>
      </c>
      <c r="B322" s="94" t="s">
        <v>17</v>
      </c>
      <c r="C322" s="240" t="str">
        <f ca="1">IFERROR(C195,"")</f>
        <v/>
      </c>
      <c r="D322" s="94">
        <f>IFERROR(D195,"")</f>
        <v>3.3000000000000002E-2</v>
      </c>
      <c r="E322" s="94" t="str">
        <f ca="1">IFERROR(D322*$C322,"")</f>
        <v/>
      </c>
      <c r="F322" s="94">
        <f>IFERROR(F195,"")</f>
        <v>2.8</v>
      </c>
      <c r="G322" s="94" t="str">
        <f ca="1">IFERROR(F322*$C322,"")</f>
        <v/>
      </c>
      <c r="H322" s="94">
        <f>IFERROR(H195,"")</f>
        <v>4.5999999999999999E-3</v>
      </c>
      <c r="I322" s="94" t="str">
        <f ca="1">IFERROR(H322*$C322,"")</f>
        <v/>
      </c>
      <c r="J322" s="94">
        <f>IFERROR(J195,"")</f>
        <v>5.0000000000000001E-3</v>
      </c>
      <c r="K322" s="94" t="str">
        <f ca="1">IFERROR(J322*$C322,"")</f>
        <v/>
      </c>
      <c r="L322" s="94">
        <f>IFERROR(L195,"")</f>
        <v>1.5E-3</v>
      </c>
      <c r="M322" s="94" t="str">
        <f ca="1">IFERROR(L322*$C322,"")</f>
        <v/>
      </c>
      <c r="N322" s="94">
        <f>IFERROR(N195,"")</f>
        <v>1E-3</v>
      </c>
      <c r="O322" s="94" t="str">
        <f ca="1">IFERROR(N322*$C322,"")</f>
        <v/>
      </c>
      <c r="P322" s="46"/>
    </row>
    <row r="323" spans="1:16" x14ac:dyDescent="0.25">
      <c r="A323" s="215" t="s">
        <v>127</v>
      </c>
      <c r="B323" s="161"/>
      <c r="C323" s="166">
        <f ca="1">SUM(C315:C321)</f>
        <v>0</v>
      </c>
      <c r="D323" s="161"/>
      <c r="E323" s="166">
        <f ca="1">SUM(E315:E322)</f>
        <v>0</v>
      </c>
      <c r="F323" s="166"/>
      <c r="G323" s="166">
        <f ca="1">SUM(G315:G322)</f>
        <v>0</v>
      </c>
      <c r="H323" s="166"/>
      <c r="I323" s="166">
        <f ca="1">SUM(I315:I322)</f>
        <v>0</v>
      </c>
      <c r="J323" s="166"/>
      <c r="K323" s="166">
        <f ca="1">SUM(K315:K322)</f>
        <v>0</v>
      </c>
      <c r="L323" s="166"/>
      <c r="M323" s="166">
        <f ca="1">SUM(M315:M322)</f>
        <v>0</v>
      </c>
      <c r="N323" s="166"/>
      <c r="O323" s="166">
        <f ca="1">SUM(O315:O322)</f>
        <v>0</v>
      </c>
      <c r="P323" s="46"/>
    </row>
    <row r="324" spans="1:16" x14ac:dyDescent="0.25">
      <c r="A324" s="7"/>
      <c r="B324" s="7"/>
      <c r="C324" s="7"/>
      <c r="D324" s="7"/>
      <c r="E324" s="7"/>
      <c r="F324" s="7"/>
      <c r="G324" s="7"/>
      <c r="H324" s="7"/>
      <c r="I324" s="7"/>
      <c r="J324" s="7"/>
      <c r="K324" s="7"/>
      <c r="L324" s="7"/>
      <c r="M324" s="7"/>
      <c r="N324" s="7"/>
      <c r="O324" s="7"/>
      <c r="P324" s="46"/>
    </row>
    <row r="325" spans="1:16" x14ac:dyDescent="0.25">
      <c r="A325" s="165" t="s">
        <v>128</v>
      </c>
      <c r="B325" s="7"/>
      <c r="C325" s="7"/>
      <c r="D325" s="7"/>
      <c r="E325" s="7"/>
      <c r="F325" s="7"/>
      <c r="G325" s="7"/>
      <c r="H325" s="7"/>
      <c r="I325" s="7"/>
      <c r="J325" s="7"/>
      <c r="K325" s="7"/>
      <c r="L325" s="7"/>
      <c r="M325" s="7"/>
      <c r="N325" s="7"/>
      <c r="O325" s="7"/>
      <c r="P325" s="46"/>
    </row>
    <row r="326" spans="1:16" x14ac:dyDescent="0.25">
      <c r="A326" s="93" t="s">
        <v>297</v>
      </c>
      <c r="B326" s="94" t="s">
        <v>17</v>
      </c>
      <c r="C326" s="240" t="str">
        <f t="shared" ref="C326:D329" ca="1" si="97">IFERROR(C21,"")</f>
        <v/>
      </c>
      <c r="D326" s="94">
        <f t="shared" si="97"/>
        <v>0.13900000000000001</v>
      </c>
      <c r="E326" s="94" t="str">
        <f t="shared" ref="E326:E333" ca="1" si="98">IFERROR(D326*$C326,"")</f>
        <v/>
      </c>
      <c r="F326" s="94" t="str">
        <f ca="1">IFERROR(F21,"")</f>
        <v/>
      </c>
      <c r="G326" s="94" t="str">
        <f t="shared" ref="G326:G333" ca="1" si="99">IFERROR(F326*$C326,"")</f>
        <v/>
      </c>
      <c r="H326" s="94" t="str">
        <f ca="1">IFERROR(H21,"")</f>
        <v/>
      </c>
      <c r="I326" s="94" t="str">
        <f t="shared" ref="I326:I333" ca="1" si="100">IFERROR(H326*$C326,"")</f>
        <v/>
      </c>
      <c r="J326" s="94" t="str">
        <f ca="1">IFERROR(J21,"")</f>
        <v/>
      </c>
      <c r="K326" s="94" t="str">
        <f t="shared" ref="K326:K333" ca="1" si="101">IFERROR(J326*$C326,"")</f>
        <v/>
      </c>
      <c r="L326" s="94" t="str">
        <f ca="1">IFERROR(L21,"")</f>
        <v/>
      </c>
      <c r="M326" s="94" t="str">
        <f t="shared" ref="M326:M333" ca="1" si="102">IFERROR(L326*$C326,"")</f>
        <v/>
      </c>
      <c r="N326" s="94" t="str">
        <f ca="1">IFERROR(N21,"")</f>
        <v/>
      </c>
      <c r="O326" s="94" t="str">
        <f t="shared" ref="O326:O333" ca="1" si="103">IFERROR(N326*$C326,"")</f>
        <v/>
      </c>
      <c r="P326" s="46"/>
    </row>
    <row r="327" spans="1:16" x14ac:dyDescent="0.25">
      <c r="A327" s="93" t="s">
        <v>298</v>
      </c>
      <c r="B327" s="94" t="s">
        <v>17</v>
      </c>
      <c r="C327" s="240" t="str">
        <f t="shared" ca="1" si="97"/>
        <v/>
      </c>
      <c r="D327" s="94">
        <f t="shared" si="97"/>
        <v>0.13900000000000001</v>
      </c>
      <c r="E327" s="94" t="str">
        <f t="shared" ca="1" si="98"/>
        <v/>
      </c>
      <c r="F327" s="94">
        <f>IFERROR(F22,"")</f>
        <v>22.21</v>
      </c>
      <c r="G327" s="94" t="str">
        <f t="shared" ca="1" si="99"/>
        <v/>
      </c>
      <c r="H327" s="94">
        <f>IFERROR(H22,"")</f>
        <v>0.1565</v>
      </c>
      <c r="I327" s="94" t="str">
        <f t="shared" ca="1" si="100"/>
        <v/>
      </c>
      <c r="J327" s="94">
        <f>IFERROR(J22,"")</f>
        <v>1.45E-4</v>
      </c>
      <c r="K327" s="94" t="str">
        <f t="shared" ca="1" si="101"/>
        <v/>
      </c>
      <c r="L327" s="94">
        <f>IFERROR(L22,"")</f>
        <v>1.4499999999999999E-2</v>
      </c>
      <c r="M327" s="94" t="str">
        <f t="shared" ca="1" si="102"/>
        <v/>
      </c>
      <c r="N327" s="94">
        <f>IFERROR(N22,"")</f>
        <v>4.0000000000000003E-5</v>
      </c>
      <c r="O327" s="94" t="str">
        <f t="shared" ca="1" si="103"/>
        <v/>
      </c>
      <c r="P327" s="46"/>
    </row>
    <row r="328" spans="1:16" x14ac:dyDescent="0.25">
      <c r="A328" s="93" t="s">
        <v>299</v>
      </c>
      <c r="B328" s="94" t="s">
        <v>17</v>
      </c>
      <c r="C328" s="240" t="str">
        <f t="shared" ca="1" si="97"/>
        <v/>
      </c>
      <c r="D328" s="94">
        <f t="shared" si="97"/>
        <v>0.13900000000000001</v>
      </c>
      <c r="E328" s="94" t="str">
        <f t="shared" ca="1" si="98"/>
        <v/>
      </c>
      <c r="F328" s="94">
        <f>IFERROR(F23,"")</f>
        <v>22.24</v>
      </c>
      <c r="G328" s="94" t="str">
        <f t="shared" ca="1" si="99"/>
        <v/>
      </c>
      <c r="H328" s="94">
        <f>IFERROR(H23,"")</f>
        <v>0.10100000000000001</v>
      </c>
      <c r="I328" s="94" t="str">
        <f t="shared" ca="1" si="100"/>
        <v/>
      </c>
      <c r="J328" s="94">
        <f>IFERROR(J23,"")</f>
        <v>1.2999999999999999E-4</v>
      </c>
      <c r="K328" s="94" t="str">
        <f t="shared" ca="1" si="101"/>
        <v/>
      </c>
      <c r="L328" s="94">
        <f>IFERROR(L23,"")</f>
        <v>8.9999999999999993E-3</v>
      </c>
      <c r="M328" s="94" t="str">
        <f t="shared" ca="1" si="102"/>
        <v/>
      </c>
      <c r="N328" s="94">
        <f>IFERROR(N23,"")</f>
        <v>4.0000000000000003E-5</v>
      </c>
      <c r="O328" s="94" t="str">
        <f t="shared" ca="1" si="103"/>
        <v/>
      </c>
      <c r="P328" s="46"/>
    </row>
    <row r="329" spans="1:16" x14ac:dyDescent="0.25">
      <c r="A329" s="93" t="s">
        <v>300</v>
      </c>
      <c r="B329" s="94" t="s">
        <v>17</v>
      </c>
      <c r="C329" s="240" t="str">
        <f t="shared" ca="1" si="97"/>
        <v/>
      </c>
      <c r="D329" s="94">
        <f t="shared" si="97"/>
        <v>0.13900000000000001</v>
      </c>
      <c r="E329" s="94" t="str">
        <f t="shared" ca="1" si="98"/>
        <v/>
      </c>
      <c r="F329" s="94">
        <f>IFERROR(F24,"")</f>
        <v>22.24</v>
      </c>
      <c r="G329" s="94" t="str">
        <f t="shared" ca="1" si="99"/>
        <v/>
      </c>
      <c r="H329" s="94">
        <f>IFERROR(H24,"")</f>
        <v>0.14899999999999999</v>
      </c>
      <c r="I329" s="94" t="str">
        <f t="shared" ca="1" si="100"/>
        <v/>
      </c>
      <c r="J329" s="94">
        <f>IFERROR(J24,"")</f>
        <v>1.2999999999999999E-4</v>
      </c>
      <c r="K329" s="94" t="str">
        <f t="shared" ca="1" si="101"/>
        <v/>
      </c>
      <c r="L329" s="94">
        <f>IFERROR(L24,"")</f>
        <v>6.0000000000000001E-3</v>
      </c>
      <c r="M329" s="94" t="str">
        <f t="shared" ca="1" si="102"/>
        <v/>
      </c>
      <c r="N329" s="94">
        <f>IFERROR(N24,"")</f>
        <v>4.0000000000000003E-5</v>
      </c>
      <c r="O329" s="94" t="str">
        <f t="shared" ca="1" si="103"/>
        <v/>
      </c>
      <c r="P329" s="46"/>
    </row>
    <row r="330" spans="1:16" x14ac:dyDescent="0.25">
      <c r="A330" s="93" t="s">
        <v>108</v>
      </c>
      <c r="B330" s="94" t="s">
        <v>17</v>
      </c>
      <c r="C330" s="240" t="str">
        <f t="shared" ref="C330:D333" ca="1" si="104">IFERROR(C94,"")</f>
        <v/>
      </c>
      <c r="D330" s="94">
        <f t="shared" si="104"/>
        <v>0.13900000000000001</v>
      </c>
      <c r="E330" s="94" t="str">
        <f t="shared" ca="1" si="98"/>
        <v/>
      </c>
      <c r="F330" s="94">
        <f>IFERROR(F94,"")</f>
        <v>22.5</v>
      </c>
      <c r="G330" s="94" t="str">
        <f t="shared" ca="1" si="99"/>
        <v/>
      </c>
      <c r="H330" s="94">
        <f>IFERROR(H94,"")</f>
        <v>0.17</v>
      </c>
      <c r="I330" s="94" t="str">
        <f t="shared" ca="1" si="100"/>
        <v/>
      </c>
      <c r="J330" s="94">
        <f>IFERROR(J94,"")</f>
        <v>5.4000000000000003E-3</v>
      </c>
      <c r="K330" s="94" t="str">
        <f t="shared" ca="1" si="101"/>
        <v/>
      </c>
      <c r="L330" s="94">
        <f>IFERROR(L94,"")</f>
        <v>3.3999999999999998E-3</v>
      </c>
      <c r="M330" s="94" t="str">
        <f t="shared" ca="1" si="102"/>
        <v/>
      </c>
      <c r="N330" s="94">
        <f>IFERROR(N94,"")</f>
        <v>5.2000000000000002E-6</v>
      </c>
      <c r="O330" s="94" t="str">
        <f t="shared" ca="1" si="103"/>
        <v/>
      </c>
      <c r="P330" s="46"/>
    </row>
    <row r="331" spans="1:16" x14ac:dyDescent="0.25">
      <c r="A331" s="93" t="s">
        <v>309</v>
      </c>
      <c r="B331" s="94" t="s">
        <v>17</v>
      </c>
      <c r="C331" s="240" t="str">
        <f t="shared" ca="1" si="104"/>
        <v/>
      </c>
      <c r="D331" s="94">
        <f t="shared" si="104"/>
        <v>0.13900000000000001</v>
      </c>
      <c r="E331" s="94" t="str">
        <f t="shared" ca="1" si="98"/>
        <v/>
      </c>
      <c r="F331" s="94">
        <f>IFERROR(F95,"")</f>
        <v>22.57</v>
      </c>
      <c r="G331" s="94" t="str">
        <f t="shared" ca="1" si="99"/>
        <v/>
      </c>
      <c r="H331" s="94">
        <f>IFERROR(H95,"")</f>
        <v>1.4999999999999999E-2</v>
      </c>
      <c r="I331" s="94" t="str">
        <f t="shared" ca="1" si="100"/>
        <v/>
      </c>
      <c r="J331" s="94">
        <f>IFERROR(J95,"")</f>
        <v>2.0000000000000001E-4</v>
      </c>
      <c r="K331" s="94" t="str">
        <f t="shared" ca="1" si="101"/>
        <v/>
      </c>
      <c r="L331" s="94">
        <f>IFERROR(L95,"")</f>
        <v>3.0000000000000001E-3</v>
      </c>
      <c r="M331" s="94" t="str">
        <f t="shared" ca="1" si="102"/>
        <v/>
      </c>
      <c r="N331" s="94">
        <f>IFERROR(N95,"")</f>
        <v>2.5200000000000001E-3</v>
      </c>
      <c r="O331" s="94" t="str">
        <f t="shared" ca="1" si="103"/>
        <v/>
      </c>
      <c r="P331" s="46"/>
    </row>
    <row r="332" spans="1:16" x14ac:dyDescent="0.25">
      <c r="A332" s="93" t="s">
        <v>310</v>
      </c>
      <c r="B332" s="94" t="s">
        <v>17</v>
      </c>
      <c r="C332" s="240" t="str">
        <f t="shared" ca="1" si="104"/>
        <v/>
      </c>
      <c r="D332" s="94">
        <f t="shared" si="104"/>
        <v>0.13900000000000001</v>
      </c>
      <c r="E332" s="94" t="str">
        <f t="shared" ca="1" si="98"/>
        <v/>
      </c>
      <c r="F332" s="94">
        <f>IFERROR(F96,"")</f>
        <v>22.545000000000002</v>
      </c>
      <c r="G332" s="94" t="str">
        <f t="shared" ca="1" si="99"/>
        <v/>
      </c>
      <c r="H332" s="94">
        <f>IFERROR(H96,"")</f>
        <v>5.8499999999999996E-2</v>
      </c>
      <c r="I332" s="94" t="str">
        <f t="shared" ca="1" si="100"/>
        <v/>
      </c>
      <c r="J332" s="94">
        <f>IFERROR(J96,"")</f>
        <v>2.0000000000000001E-4</v>
      </c>
      <c r="K332" s="94" t="str">
        <f t="shared" ca="1" si="101"/>
        <v/>
      </c>
      <c r="L332" s="94">
        <f>IFERROR(L96,"")</f>
        <v>7.0000000000000001E-3</v>
      </c>
      <c r="M332" s="94" t="str">
        <f t="shared" ca="1" si="102"/>
        <v/>
      </c>
      <c r="N332" s="94">
        <f>IFERROR(N96,"")</f>
        <v>2.6049999999999997E-3</v>
      </c>
      <c r="O332" s="94" t="str">
        <f t="shared" ca="1" si="103"/>
        <v/>
      </c>
      <c r="P332" s="46"/>
    </row>
    <row r="333" spans="1:16" x14ac:dyDescent="0.25">
      <c r="A333" s="93" t="s">
        <v>311</v>
      </c>
      <c r="B333" s="94" t="s">
        <v>17</v>
      </c>
      <c r="C333" s="240" t="str">
        <f t="shared" ca="1" si="104"/>
        <v/>
      </c>
      <c r="D333" s="94">
        <f t="shared" si="104"/>
        <v>0.13900000000000001</v>
      </c>
      <c r="E333" s="94" t="str">
        <f t="shared" ca="1" si="98"/>
        <v/>
      </c>
      <c r="F333" s="94" t="str">
        <f ca="1">IFERROR(F97,"")</f>
        <v/>
      </c>
      <c r="G333" s="94" t="str">
        <f t="shared" ca="1" si="99"/>
        <v/>
      </c>
      <c r="H333" s="94" t="str">
        <f ca="1">IFERROR(H97,"")</f>
        <v/>
      </c>
      <c r="I333" s="94" t="str">
        <f t="shared" ca="1" si="100"/>
        <v/>
      </c>
      <c r="J333" s="94" t="str">
        <f ca="1">IFERROR(J97,"")</f>
        <v/>
      </c>
      <c r="K333" s="94" t="str">
        <f t="shared" ca="1" si="101"/>
        <v/>
      </c>
      <c r="L333" s="94" t="str">
        <f ca="1">IFERROR(L97,"")</f>
        <v/>
      </c>
      <c r="M333" s="94" t="str">
        <f t="shared" ca="1" si="102"/>
        <v/>
      </c>
      <c r="N333" s="94" t="str">
        <f ca="1">IFERROR(N97,"")</f>
        <v/>
      </c>
      <c r="O333" s="94" t="str">
        <f t="shared" ca="1" si="103"/>
        <v/>
      </c>
      <c r="P333" s="46"/>
    </row>
    <row r="334" spans="1:16" x14ac:dyDescent="0.25">
      <c r="A334" s="93" t="s">
        <v>105</v>
      </c>
      <c r="B334" s="94" t="s">
        <v>17</v>
      </c>
      <c r="C334" s="240" t="str">
        <f ca="1">IFERROR(C194,"")</f>
        <v/>
      </c>
      <c r="D334" s="94">
        <f>IFERROR(D194,"")</f>
        <v>1.6999999999999987E-2</v>
      </c>
      <c r="E334" s="94" t="str">
        <f ca="1">IFERROR(D334*$C334,"")</f>
        <v/>
      </c>
      <c r="F334" s="94">
        <f>IFERROR(F194,"")</f>
        <v>3.02</v>
      </c>
      <c r="G334" s="94" t="str">
        <f ca="1">IFERROR(F334*$C334,"")</f>
        <v/>
      </c>
      <c r="H334" s="94">
        <f>IFERROR(H194,"")</f>
        <v>5.1000000000000004E-3</v>
      </c>
      <c r="I334" s="94" t="str">
        <f ca="1">IFERROR(H334*$C334,"")</f>
        <v/>
      </c>
      <c r="J334" s="94">
        <f>IFERROR(J194,"")</f>
        <v>6.1999999999999998E-3</v>
      </c>
      <c r="K334" s="94" t="str">
        <f ca="1">IFERROR(J334*$C334,"")</f>
        <v/>
      </c>
      <c r="L334" s="94">
        <f>IFERROR(L194,"")</f>
        <v>1.6999999999999999E-3</v>
      </c>
      <c r="M334" s="94" t="str">
        <f ca="1">IFERROR(L334*$C334,"")</f>
        <v/>
      </c>
      <c r="N334" s="94">
        <f>IFERROR(N194,"")</f>
        <v>1.1000000000000001E-3</v>
      </c>
      <c r="O334" s="94" t="str">
        <f ca="1">IFERROR(N334*$C334,"")</f>
        <v/>
      </c>
      <c r="P334" s="46"/>
    </row>
    <row r="335" spans="1:16" x14ac:dyDescent="0.25">
      <c r="A335" s="215" t="s">
        <v>128</v>
      </c>
      <c r="B335" s="161"/>
      <c r="C335" s="166">
        <f ca="1">SUM(C326:C333)</f>
        <v>0</v>
      </c>
      <c r="D335" s="161"/>
      <c r="E335" s="166">
        <f ca="1">SUM(E326:E334)</f>
        <v>0</v>
      </c>
      <c r="F335" s="166"/>
      <c r="G335" s="166">
        <f ca="1">SUM(G326:G334)</f>
        <v>0</v>
      </c>
      <c r="H335" s="166"/>
      <c r="I335" s="166">
        <f ca="1">SUM(I326:I334)</f>
        <v>0</v>
      </c>
      <c r="J335" s="166"/>
      <c r="K335" s="166">
        <f ca="1">SUM(K326:K334)</f>
        <v>0</v>
      </c>
      <c r="L335" s="166"/>
      <c r="M335" s="166">
        <f ca="1">SUM(M326:M334)</f>
        <v>0</v>
      </c>
      <c r="N335" s="166"/>
      <c r="O335" s="166">
        <f ca="1">SUM(O326:O334)</f>
        <v>0</v>
      </c>
      <c r="P335" s="46"/>
    </row>
    <row r="336" spans="1:16" x14ac:dyDescent="0.25">
      <c r="A336" s="7"/>
      <c r="B336" s="7"/>
      <c r="C336" s="7"/>
      <c r="D336" s="7"/>
      <c r="E336" s="7"/>
      <c r="F336" s="7"/>
      <c r="G336" s="7"/>
      <c r="H336" s="7"/>
      <c r="I336" s="7"/>
      <c r="J336" s="7"/>
      <c r="K336" s="7"/>
      <c r="L336" s="7"/>
      <c r="M336" s="7"/>
      <c r="N336" s="7"/>
      <c r="O336" s="7"/>
      <c r="P336" s="46"/>
    </row>
    <row r="337" spans="1:16" x14ac:dyDescent="0.25">
      <c r="A337" s="165" t="s">
        <v>129</v>
      </c>
      <c r="B337" s="7"/>
      <c r="C337" s="7"/>
      <c r="D337" s="7"/>
      <c r="E337" s="7"/>
      <c r="F337" s="7"/>
      <c r="G337" s="7"/>
      <c r="H337" s="7"/>
      <c r="I337" s="7"/>
      <c r="J337" s="7"/>
      <c r="K337" s="7"/>
      <c r="L337" s="7"/>
      <c r="M337" s="7"/>
      <c r="N337" s="7"/>
      <c r="O337" s="7"/>
      <c r="P337" s="46"/>
    </row>
    <row r="338" spans="1:16" x14ac:dyDescent="0.25">
      <c r="A338" s="93" t="s">
        <v>146</v>
      </c>
      <c r="B338" s="94" t="s">
        <v>17</v>
      </c>
      <c r="C338" s="240" t="str">
        <f ca="1">IFERROR(C13,"")</f>
        <v/>
      </c>
      <c r="D338" s="94">
        <f>IFERROR(D13,"")</f>
        <v>0.127</v>
      </c>
      <c r="E338" s="94" t="str">
        <f t="shared" ref="E338:E341" ca="1" si="105">IFERROR(D338*$C338,"")</f>
        <v/>
      </c>
      <c r="F338" s="94">
        <f>IFERROR(F13,"")</f>
        <v>22.3</v>
      </c>
      <c r="G338" s="94" t="str">
        <f t="shared" ref="G338:G341" ca="1" si="106">IFERROR(F338*$C338,"")</f>
        <v/>
      </c>
      <c r="H338" s="94">
        <f>IFERROR(H13,"")</f>
        <v>0.2</v>
      </c>
      <c r="I338" s="94" t="str">
        <f t="shared" ref="I338:I341" ca="1" si="107">IFERROR(H338*$C338,"")</f>
        <v/>
      </c>
      <c r="J338" s="94">
        <f>IFERROR(J13,"")</f>
        <v>0</v>
      </c>
      <c r="K338" s="94" t="str">
        <f t="shared" ref="K338:K341" ca="1" si="108">IFERROR(J338*$C338,"")</f>
        <v/>
      </c>
      <c r="L338" s="94">
        <f>IFERROR(L13,"")</f>
        <v>9.8999999999999999E-4</v>
      </c>
      <c r="M338" s="94" t="str">
        <f t="shared" ref="M338:M341" ca="1" si="109">IFERROR(L338*$C338,"")</f>
        <v/>
      </c>
      <c r="N338" s="94" t="str">
        <f>IFERROR(N13,"")</f>
        <v>NP</v>
      </c>
      <c r="O338" s="94" t="str">
        <f t="shared" ref="O338:O341" ca="1" si="110">IFERROR(N338*$C338,"")</f>
        <v/>
      </c>
      <c r="P338" s="46"/>
    </row>
    <row r="339" spans="1:16" x14ac:dyDescent="0.25">
      <c r="A339" s="93" t="s">
        <v>296</v>
      </c>
      <c r="B339" s="94" t="s">
        <v>17</v>
      </c>
      <c r="C339" s="240" t="str">
        <f ca="1">IFERROR(C14,"")</f>
        <v/>
      </c>
      <c r="D339" s="94">
        <f>IFERROR(D14,"")</f>
        <v>0.127</v>
      </c>
      <c r="E339" s="94" t="str">
        <f t="shared" ca="1" si="105"/>
        <v/>
      </c>
      <c r="F339" s="94" t="str">
        <f ca="1">IFERROR(F14,"")</f>
        <v/>
      </c>
      <c r="G339" s="94" t="str">
        <f t="shared" ca="1" si="106"/>
        <v/>
      </c>
      <c r="H339" s="94" t="str">
        <f ca="1">IFERROR(H14,"")</f>
        <v/>
      </c>
      <c r="I339" s="94" t="str">
        <f t="shared" ca="1" si="107"/>
        <v/>
      </c>
      <c r="J339" s="94" t="str">
        <f ca="1">IFERROR(J14,"")</f>
        <v/>
      </c>
      <c r="K339" s="94" t="str">
        <f t="shared" ca="1" si="108"/>
        <v/>
      </c>
      <c r="L339" s="94" t="str">
        <f ca="1">IFERROR(L14,"")</f>
        <v/>
      </c>
      <c r="M339" s="94" t="str">
        <f t="shared" ca="1" si="109"/>
        <v/>
      </c>
      <c r="N339" s="94" t="str">
        <f ca="1">IFERROR(N14,"")</f>
        <v/>
      </c>
      <c r="O339" s="94" t="str">
        <f t="shared" ca="1" si="110"/>
        <v/>
      </c>
      <c r="P339" s="46"/>
    </row>
    <row r="340" spans="1:16" x14ac:dyDescent="0.25">
      <c r="A340" s="93" t="s">
        <v>111</v>
      </c>
      <c r="B340" s="94" t="s">
        <v>17</v>
      </c>
      <c r="C340" s="240" t="str">
        <f ca="1">IFERROR(C109,"")</f>
        <v/>
      </c>
      <c r="D340" s="94">
        <f>IFERROR(D109,"")</f>
        <v>0.127</v>
      </c>
      <c r="E340" s="94" t="str">
        <f t="shared" ca="1" si="105"/>
        <v/>
      </c>
      <c r="F340" s="94">
        <f>IFERROR(F109,"")</f>
        <v>22.3</v>
      </c>
      <c r="G340" s="94" t="str">
        <f t="shared" ca="1" si="106"/>
        <v/>
      </c>
      <c r="H340" s="94">
        <f>IFERROR(H109,"")</f>
        <v>0.2</v>
      </c>
      <c r="I340" s="94" t="str">
        <f t="shared" ca="1" si="107"/>
        <v/>
      </c>
      <c r="J340" s="94">
        <f>IFERROR(J109,"")</f>
        <v>0</v>
      </c>
      <c r="K340" s="94" t="str">
        <f t="shared" ca="1" si="108"/>
        <v/>
      </c>
      <c r="L340" s="94">
        <f>IFERROR(L109,"")</f>
        <v>9.8999999999999999E-4</v>
      </c>
      <c r="M340" s="94" t="str">
        <f t="shared" ca="1" si="109"/>
        <v/>
      </c>
      <c r="N340" s="94" t="str">
        <f>IFERROR(N109,"")</f>
        <v>NP</v>
      </c>
      <c r="O340" s="94" t="str">
        <f t="shared" ca="1" si="110"/>
        <v/>
      </c>
      <c r="P340" s="46"/>
    </row>
    <row r="341" spans="1:16" x14ac:dyDescent="0.25">
      <c r="A341" s="93" t="s">
        <v>316</v>
      </c>
      <c r="B341" s="94" t="s">
        <v>17</v>
      </c>
      <c r="C341" s="240" t="str">
        <f ca="1">IFERROR(C110,"")</f>
        <v/>
      </c>
      <c r="D341" s="94">
        <f>IFERROR(D110,"")</f>
        <v>0.127</v>
      </c>
      <c r="E341" s="94" t="str">
        <f t="shared" ca="1" si="105"/>
        <v/>
      </c>
      <c r="F341" s="94" t="str">
        <f ca="1">IFERROR(F110,"")</f>
        <v/>
      </c>
      <c r="G341" s="94" t="str">
        <f t="shared" ca="1" si="106"/>
        <v/>
      </c>
      <c r="H341" s="94" t="str">
        <f ca="1">IFERROR(H110,"")</f>
        <v/>
      </c>
      <c r="I341" s="94" t="str">
        <f t="shared" ca="1" si="107"/>
        <v/>
      </c>
      <c r="J341" s="94" t="str">
        <f ca="1">IFERROR(J110,"")</f>
        <v/>
      </c>
      <c r="K341" s="94" t="str">
        <f t="shared" ca="1" si="108"/>
        <v/>
      </c>
      <c r="L341" s="94" t="str">
        <f ca="1">IFERROR(L110,"")</f>
        <v/>
      </c>
      <c r="M341" s="94" t="str">
        <f t="shared" ca="1" si="109"/>
        <v/>
      </c>
      <c r="N341" s="94" t="str">
        <f ca="1">IFERROR(N110,"")</f>
        <v/>
      </c>
      <c r="O341" s="94" t="str">
        <f t="shared" ca="1" si="110"/>
        <v/>
      </c>
      <c r="P341" s="46"/>
    </row>
    <row r="342" spans="1:16" x14ac:dyDescent="0.25">
      <c r="A342" s="93" t="s">
        <v>104</v>
      </c>
      <c r="B342" s="94" t="s">
        <v>17</v>
      </c>
      <c r="C342" s="240" t="str">
        <f ca="1">IFERROR(C193,"")</f>
        <v/>
      </c>
      <c r="D342" s="5">
        <f>'Default Conversions'!D66</f>
        <v>2.9000000000000001E-2</v>
      </c>
      <c r="E342" s="94" t="str">
        <f ca="1">IFERROR(D342*$C342,"")</f>
        <v/>
      </c>
      <c r="F342" s="5">
        <f>'Default Conversions'!F66</f>
        <v>-16.8</v>
      </c>
      <c r="G342" s="94" t="str">
        <f ca="1">IFERROR(F342*$C342,"")</f>
        <v/>
      </c>
      <c r="H342" s="5">
        <f>'Default Conversions'!H66</f>
        <v>1.7999999999999999E-2</v>
      </c>
      <c r="I342" s="94" t="str">
        <f ca="1">IFERROR(H342*$C342,"")</f>
        <v/>
      </c>
      <c r="J342" s="5">
        <f>'Default Conversions'!J66</f>
        <v>3.3000000000000002E-2</v>
      </c>
      <c r="K342" s="94" t="str">
        <f ca="1">IFERROR(J342*$C342,"")</f>
        <v/>
      </c>
      <c r="L342" s="5">
        <f>'Default Conversions'!L66</f>
        <v>8.1999999999999998E-4</v>
      </c>
      <c r="M342" s="94" t="str">
        <f ca="1">IFERROR(L342*$C342,"")</f>
        <v/>
      </c>
      <c r="N342" s="5" t="str">
        <f>'Default Conversions'!N66</f>
        <v>NP</v>
      </c>
      <c r="O342" s="94" t="str">
        <f ca="1">IFERROR(N342*$C342,"")</f>
        <v/>
      </c>
      <c r="P342" s="46"/>
    </row>
    <row r="343" spans="1:16" x14ac:dyDescent="0.25">
      <c r="A343" s="215" t="s">
        <v>129</v>
      </c>
      <c r="B343" s="161"/>
      <c r="C343" s="166">
        <f ca="1">SUM(C338:C341)</f>
        <v>0</v>
      </c>
      <c r="D343" s="161"/>
      <c r="E343" s="166">
        <f ca="1">SUM(E338:E342)</f>
        <v>0</v>
      </c>
      <c r="F343" s="166"/>
      <c r="G343" s="166">
        <f ca="1">SUM(G338:G342)</f>
        <v>0</v>
      </c>
      <c r="H343" s="166"/>
      <c r="I343" s="166">
        <f ca="1">SUM(I338:I342)</f>
        <v>0</v>
      </c>
      <c r="J343" s="166"/>
      <c r="K343" s="166">
        <f ca="1">SUM(K338:K342)</f>
        <v>0</v>
      </c>
      <c r="L343" s="166"/>
      <c r="M343" s="166">
        <f ca="1">SUM(M338:M342)</f>
        <v>0</v>
      </c>
      <c r="N343" s="166"/>
      <c r="O343" s="166">
        <f ca="1">SUM(O338:O342)</f>
        <v>0</v>
      </c>
      <c r="P343" s="46"/>
    </row>
    <row r="344" spans="1:16" x14ac:dyDescent="0.25">
      <c r="A344" s="7"/>
      <c r="B344" s="7"/>
      <c r="C344" s="7"/>
      <c r="D344" s="7"/>
      <c r="E344" s="7"/>
      <c r="F344" s="7"/>
      <c r="G344" s="7"/>
      <c r="H344" s="7"/>
      <c r="I344" s="7"/>
      <c r="J344" s="7"/>
      <c r="K344" s="7"/>
      <c r="L344" s="7"/>
      <c r="M344" s="7"/>
      <c r="N344" s="7"/>
      <c r="O344" s="7"/>
      <c r="P344" s="46"/>
    </row>
    <row r="345" spans="1:16" x14ac:dyDescent="0.25">
      <c r="A345" s="165" t="s">
        <v>130</v>
      </c>
      <c r="B345" s="7"/>
      <c r="C345" s="7"/>
      <c r="D345" s="7"/>
      <c r="E345" s="7"/>
      <c r="F345" s="7"/>
      <c r="G345" s="7"/>
      <c r="H345" s="7"/>
      <c r="I345" s="7"/>
      <c r="J345" s="7"/>
      <c r="K345" s="7"/>
      <c r="L345" s="7"/>
      <c r="M345" s="7"/>
      <c r="N345" s="7"/>
      <c r="O345" s="7"/>
      <c r="P345" s="46"/>
    </row>
    <row r="346" spans="1:16" x14ac:dyDescent="0.25">
      <c r="A346" s="93" t="s">
        <v>149</v>
      </c>
      <c r="B346" s="94" t="s">
        <v>24</v>
      </c>
      <c r="C346" s="240" t="str">
        <f ca="1">IFERROR(C28,"")</f>
        <v/>
      </c>
      <c r="D346" s="94">
        <f>IFERROR(D28,"")</f>
        <v>0.10299999999999999</v>
      </c>
      <c r="E346" s="94" t="str">
        <f t="shared" ref="E346:M348" ca="1" si="111">IFERROR(D346*$C346,"")</f>
        <v/>
      </c>
      <c r="F346" s="94" t="str">
        <f ca="1">IFERROR(F28,"")</f>
        <v/>
      </c>
      <c r="G346" s="94" t="str">
        <f t="shared" ref="G346:G348" ca="1" si="112">IFERROR(F346*$C346,"")</f>
        <v/>
      </c>
      <c r="H346" s="94" t="str">
        <f ca="1">IFERROR(H28,"")</f>
        <v/>
      </c>
      <c r="I346" s="94" t="str">
        <f t="shared" ref="I346:I348" ca="1" si="113">IFERROR(H346*$C346,"")</f>
        <v/>
      </c>
      <c r="J346" s="94" t="str">
        <f ca="1">IFERROR(J28,"")</f>
        <v/>
      </c>
      <c r="K346" s="94" t="str">
        <f t="shared" ref="K346:K348" ca="1" si="114">IFERROR(J346*$C346,"")</f>
        <v/>
      </c>
      <c r="L346" s="94" t="str">
        <f ca="1">IFERROR(L28,"")</f>
        <v/>
      </c>
      <c r="M346" s="94" t="str">
        <f t="shared" ref="M346:M348" ca="1" si="115">IFERROR(L346*$C346,"")</f>
        <v/>
      </c>
      <c r="N346" s="94" t="str">
        <f ca="1">IFERROR(N28,"")</f>
        <v/>
      </c>
      <c r="O346" s="94" t="str">
        <f t="shared" ref="O346:O348" ca="1" si="116">IFERROR(N346*$C346,"")</f>
        <v/>
      </c>
      <c r="P346" s="46"/>
    </row>
    <row r="347" spans="1:16" x14ac:dyDescent="0.25">
      <c r="A347" s="93" t="s">
        <v>110</v>
      </c>
      <c r="B347" s="94" t="s">
        <v>24</v>
      </c>
      <c r="C347" s="240" t="str">
        <f ca="1">IFERROR(C102,"")</f>
        <v/>
      </c>
      <c r="D347" s="94">
        <f>IFERROR(D102,"")</f>
        <v>0.10299999999999999</v>
      </c>
      <c r="E347" s="94" t="str">
        <f t="shared" ca="1" si="111"/>
        <v/>
      </c>
      <c r="F347" s="94">
        <f>IFERROR(F102,"")</f>
        <v>13.1</v>
      </c>
      <c r="G347" s="94" t="str">
        <f t="shared" ca="1" si="111"/>
        <v/>
      </c>
      <c r="H347" s="94">
        <f>IFERROR(H102,"")</f>
        <v>0.01</v>
      </c>
      <c r="I347" s="94" t="str">
        <f t="shared" ca="1" si="111"/>
        <v/>
      </c>
      <c r="J347" s="94">
        <f>IFERROR(J102,"")</f>
        <v>6.2999999999999998E-6</v>
      </c>
      <c r="K347" s="94" t="str">
        <f t="shared" ca="1" si="111"/>
        <v/>
      </c>
      <c r="L347" s="94">
        <f>IFERROR(L102,"")</f>
        <v>7.6000000000000004E-4</v>
      </c>
      <c r="M347" s="94" t="str">
        <f t="shared" ca="1" si="111"/>
        <v/>
      </c>
      <c r="N347" s="94">
        <f>IFERROR(N102,"")</f>
        <v>8.3999999999999992E-6</v>
      </c>
      <c r="O347" s="94" t="str">
        <f t="shared" ca="1" si="116"/>
        <v/>
      </c>
      <c r="P347" s="46"/>
    </row>
    <row r="348" spans="1:16" x14ac:dyDescent="0.25">
      <c r="A348" s="93" t="s">
        <v>315</v>
      </c>
      <c r="B348" s="94" t="s">
        <v>24</v>
      </c>
      <c r="C348" s="240" t="str">
        <f ca="1">IFERROR(C103,"")</f>
        <v/>
      </c>
      <c r="D348" s="94">
        <f>IFERROR(D103,"")</f>
        <v>0.10299999999999999</v>
      </c>
      <c r="E348" s="94" t="str">
        <f t="shared" ca="1" si="111"/>
        <v/>
      </c>
      <c r="F348" s="94" t="str">
        <f ca="1">IFERROR(F103,"")</f>
        <v/>
      </c>
      <c r="G348" s="94" t="str">
        <f t="shared" ca="1" si="112"/>
        <v/>
      </c>
      <c r="H348" s="94" t="str">
        <f ca="1">IFERROR(H103,"")</f>
        <v/>
      </c>
      <c r="I348" s="94" t="str">
        <f t="shared" ca="1" si="113"/>
        <v/>
      </c>
      <c r="J348" s="94" t="str">
        <f ca="1">IFERROR(J103,"")</f>
        <v/>
      </c>
      <c r="K348" s="94" t="str">
        <f t="shared" ca="1" si="114"/>
        <v/>
      </c>
      <c r="L348" s="94" t="str">
        <f ca="1">IFERROR(L103,"")</f>
        <v/>
      </c>
      <c r="M348" s="94" t="str">
        <f t="shared" ca="1" si="115"/>
        <v/>
      </c>
      <c r="N348" s="94" t="str">
        <f ca="1">IFERROR(N103,"")</f>
        <v/>
      </c>
      <c r="O348" s="94" t="str">
        <f t="shared" ca="1" si="116"/>
        <v/>
      </c>
      <c r="P348" s="46"/>
    </row>
    <row r="349" spans="1:16" x14ac:dyDescent="0.25">
      <c r="A349" s="93" t="s">
        <v>107</v>
      </c>
      <c r="B349" s="94" t="s">
        <v>24</v>
      </c>
      <c r="C349" s="240" t="str">
        <f ca="1">IFERROR(C198,"")</f>
        <v/>
      </c>
      <c r="D349" s="94">
        <f>IFERROR(D198,"")</f>
        <v>5.1999999999999998E-3</v>
      </c>
      <c r="E349" s="94" t="str">
        <f ca="1">IFERROR(D349*$C349,"")</f>
        <v/>
      </c>
      <c r="F349" s="94">
        <f>IFERROR(F198,"")</f>
        <v>2.2000000000000002</v>
      </c>
      <c r="G349" s="94" t="str">
        <f ca="1">IFERROR(F349*$C349,"")</f>
        <v/>
      </c>
      <c r="H349" s="94">
        <f>IFERROR(H198,"")</f>
        <v>3.7000000000000002E-3</v>
      </c>
      <c r="I349" s="94" t="str">
        <f ca="1">IFERROR(H349*$C349,"")</f>
        <v/>
      </c>
      <c r="J349" s="94">
        <f>IFERROR(J198,"")</f>
        <v>4.5999999999999999E-3</v>
      </c>
      <c r="K349" s="94" t="str">
        <f ca="1">IFERROR(J349*$C349,"")</f>
        <v/>
      </c>
      <c r="L349" s="94">
        <f>IFERROR(L198,"")</f>
        <v>7.2000000000000002E-5</v>
      </c>
      <c r="M349" s="94" t="str">
        <f ca="1">IFERROR(L349*$C349,"")</f>
        <v/>
      </c>
      <c r="N349" s="94">
        <f>IFERROR(N198,"")</f>
        <v>6.1E-6</v>
      </c>
      <c r="O349" s="94" t="str">
        <f ca="1">IFERROR(N349*$C349,"")</f>
        <v/>
      </c>
      <c r="P349" s="46"/>
    </row>
    <row r="350" spans="1:16" x14ac:dyDescent="0.25">
      <c r="A350" s="215" t="s">
        <v>130</v>
      </c>
      <c r="B350" s="161"/>
      <c r="C350" s="166">
        <f ca="1">SUM(C346:C348)</f>
        <v>0</v>
      </c>
      <c r="D350" s="161"/>
      <c r="E350" s="166">
        <f ca="1">SUM(E346:E349)</f>
        <v>0</v>
      </c>
      <c r="F350" s="166"/>
      <c r="G350" s="166">
        <f ca="1">SUM(G346:G349)</f>
        <v>0</v>
      </c>
      <c r="H350" s="166"/>
      <c r="I350" s="166">
        <f ca="1">SUM(I346:I349)</f>
        <v>0</v>
      </c>
      <c r="J350" s="166"/>
      <c r="K350" s="166">
        <f ca="1">SUM(K346:K349)</f>
        <v>0</v>
      </c>
      <c r="L350" s="166"/>
      <c r="M350" s="166">
        <f ca="1">SUM(M346:M349)</f>
        <v>0</v>
      </c>
      <c r="N350" s="166"/>
      <c r="O350" s="166">
        <f ca="1">SUM(O346:O349)</f>
        <v>0</v>
      </c>
      <c r="P350" s="46"/>
    </row>
    <row r="351" spans="1:16" x14ac:dyDescent="0.25">
      <c r="A351" s="7"/>
      <c r="B351" s="7"/>
      <c r="C351" s="7"/>
      <c r="D351" s="7"/>
      <c r="E351" s="7"/>
      <c r="F351" s="7"/>
      <c r="G351" s="7"/>
      <c r="H351" s="7"/>
      <c r="I351" s="7"/>
      <c r="J351" s="7"/>
      <c r="K351" s="7"/>
      <c r="L351" s="7"/>
      <c r="M351" s="7"/>
      <c r="N351" s="7"/>
      <c r="O351" s="7"/>
      <c r="P351" s="46"/>
    </row>
    <row r="352" spans="1:16" x14ac:dyDescent="0.25">
      <c r="A352" s="165" t="s">
        <v>318</v>
      </c>
      <c r="B352" s="7"/>
      <c r="C352" s="7"/>
      <c r="D352" s="7"/>
      <c r="E352" s="7"/>
      <c r="F352" s="7"/>
      <c r="G352" s="7"/>
      <c r="H352" s="7"/>
      <c r="I352" s="7"/>
      <c r="J352" s="7"/>
      <c r="K352" s="7"/>
      <c r="L352" s="7"/>
      <c r="M352" s="7"/>
      <c r="N352" s="7"/>
      <c r="O352" s="7"/>
      <c r="P352" s="46"/>
    </row>
    <row r="353" spans="1:16" x14ac:dyDescent="0.25">
      <c r="A353" s="93" t="s">
        <v>306</v>
      </c>
      <c r="B353" s="94" t="s">
        <v>24</v>
      </c>
      <c r="C353" s="240" t="str">
        <f ca="1">IFERROR(C31,"")</f>
        <v/>
      </c>
      <c r="D353" s="94" t="str">
        <f>IFERROR(D31,"")</f>
        <v>NP</v>
      </c>
      <c r="E353" s="94" t="str">
        <f t="shared" ref="E353:G354" ca="1" si="117">IFERROR(D353*$C353,"")</f>
        <v/>
      </c>
      <c r="F353" s="94" t="str">
        <f ca="1">IFERROR(F31,"")</f>
        <v/>
      </c>
      <c r="G353" s="94" t="str">
        <f t="shared" ca="1" si="117"/>
        <v/>
      </c>
      <c r="H353" s="94" t="str">
        <f ca="1">IFERROR(H31,"")</f>
        <v/>
      </c>
      <c r="I353" s="94" t="str">
        <f t="shared" ref="I353:I354" ca="1" si="118">IFERROR(H353*$C353,"")</f>
        <v/>
      </c>
      <c r="J353" s="94" t="str">
        <f ca="1">IFERROR(J31,"")</f>
        <v/>
      </c>
      <c r="K353" s="94" t="str">
        <f t="shared" ref="K353:K354" ca="1" si="119">IFERROR(J353*$C353,"")</f>
        <v/>
      </c>
      <c r="L353" s="94" t="str">
        <f ca="1">IFERROR(L31,"")</f>
        <v/>
      </c>
      <c r="M353" s="94" t="str">
        <f t="shared" ref="M353:M354" ca="1" si="120">IFERROR(L353*$C353,"")</f>
        <v/>
      </c>
      <c r="N353" s="94" t="str">
        <f ca="1">IFERROR(N31,"")</f>
        <v/>
      </c>
      <c r="O353" s="94" t="str">
        <f t="shared" ref="O353:O354" ca="1" si="121">IFERROR(N353*$C353,"")</f>
        <v/>
      </c>
      <c r="P353" s="46"/>
    </row>
    <row r="354" spans="1:16" x14ac:dyDescent="0.25">
      <c r="A354" s="93" t="s">
        <v>307</v>
      </c>
      <c r="B354" s="94" t="s">
        <v>24</v>
      </c>
      <c r="C354" s="240" t="str">
        <f ca="1">IFERROR(C32,"")</f>
        <v/>
      </c>
      <c r="D354" s="94" t="str">
        <f>IFERROR(D32,"")</f>
        <v>NP</v>
      </c>
      <c r="E354" s="94" t="str">
        <f t="shared" ca="1" si="117"/>
        <v/>
      </c>
      <c r="F354" s="94">
        <f>IFERROR(F32,"")</f>
        <v>12.69</v>
      </c>
      <c r="G354" s="94" t="str">
        <f t="shared" ca="1" si="117"/>
        <v/>
      </c>
      <c r="H354" s="94">
        <f>IFERROR(H32,"")</f>
        <v>2.1000000000000001E-2</v>
      </c>
      <c r="I354" s="94" t="str">
        <f t="shared" ca="1" si="118"/>
        <v/>
      </c>
      <c r="J354" s="94">
        <f>IFERROR(J32,"")</f>
        <v>1.2999999999999999E-4</v>
      </c>
      <c r="K354" s="94" t="str">
        <f t="shared" ca="1" si="119"/>
        <v/>
      </c>
      <c r="L354" s="94">
        <f>IFERROR(L32,"")</f>
        <v>1E-3</v>
      </c>
      <c r="M354" s="94" t="str">
        <f t="shared" ca="1" si="120"/>
        <v/>
      </c>
      <c r="N354" s="94">
        <f>IFERROR(N32,"")</f>
        <v>0</v>
      </c>
      <c r="O354" s="94" t="str">
        <f t="shared" ca="1" si="121"/>
        <v/>
      </c>
      <c r="P354" s="46"/>
    </row>
    <row r="355" spans="1:16" x14ac:dyDescent="0.25">
      <c r="A355" s="93" t="s">
        <v>319</v>
      </c>
      <c r="B355" s="94" t="s">
        <v>24</v>
      </c>
      <c r="C355" s="240" t="str">
        <f ca="1">IFERROR(C196,"")</f>
        <v/>
      </c>
      <c r="D355" s="94">
        <f>IFERROR(D196,"")</f>
        <v>8.7999999999999995E-2</v>
      </c>
      <c r="E355" s="94" t="str">
        <f ca="1">IFERROR(D355*$C355,"")</f>
        <v/>
      </c>
      <c r="F355" s="94">
        <f>IFERROR(F196,"")</f>
        <v>1.47</v>
      </c>
      <c r="G355" s="94" t="str">
        <f ca="1">IFERROR(F355*$C355,"")</f>
        <v/>
      </c>
      <c r="H355" s="94">
        <f>IFERROR(H196,"")</f>
        <v>1.6000000000000001E-3</v>
      </c>
      <c r="I355" s="94" t="str">
        <f ca="1">IFERROR(H355*$C355,"")</f>
        <v/>
      </c>
      <c r="J355" s="94">
        <f>IFERROR(J196,"")</f>
        <v>2.3999999999999998E-3</v>
      </c>
      <c r="K355" s="94" t="str">
        <f ca="1">IFERROR(J355*$C355,"")</f>
        <v/>
      </c>
      <c r="L355" s="94">
        <f>IFERROR(L196,"")</f>
        <v>6.9999999999999999E-4</v>
      </c>
      <c r="M355" s="94" t="str">
        <f ca="1">IFERROR(L355*$C355,"")</f>
        <v/>
      </c>
      <c r="N355" s="94">
        <f>IFERROR(N196,"")</f>
        <v>2.9999999999999997E-4</v>
      </c>
      <c r="O355" s="94" t="str">
        <f ca="1">IFERROR(N355*$C355,"")</f>
        <v/>
      </c>
      <c r="P355" s="46"/>
    </row>
    <row r="356" spans="1:16" x14ac:dyDescent="0.25">
      <c r="A356" s="215" t="s">
        <v>130</v>
      </c>
      <c r="B356" s="161"/>
      <c r="C356" s="166">
        <f ca="1">SUM(C353,C354)</f>
        <v>0</v>
      </c>
      <c r="D356" s="161"/>
      <c r="E356" s="166">
        <f ca="1">SUM(E353:E355)</f>
        <v>0</v>
      </c>
      <c r="F356" s="166"/>
      <c r="G356" s="166">
        <f ca="1">SUM(G353:G355)</f>
        <v>0</v>
      </c>
      <c r="H356" s="166"/>
      <c r="I356" s="166">
        <f ca="1">SUM(I353:I355)</f>
        <v>0</v>
      </c>
      <c r="J356" s="166"/>
      <c r="K356" s="166">
        <f ca="1">SUM(K353:K355)</f>
        <v>0</v>
      </c>
      <c r="L356" s="166"/>
      <c r="M356" s="166">
        <f ca="1">SUM(M353:M355)</f>
        <v>0</v>
      </c>
      <c r="N356" s="166"/>
      <c r="O356" s="166">
        <f ca="1">SUM(O353:O355)</f>
        <v>0</v>
      </c>
      <c r="P356" s="46"/>
    </row>
    <row r="357" spans="1:16" x14ac:dyDescent="0.25">
      <c r="A357" s="7"/>
      <c r="B357" s="7"/>
      <c r="C357" s="7"/>
      <c r="D357" s="7"/>
      <c r="E357" s="7"/>
      <c r="F357" s="7"/>
      <c r="G357" s="7"/>
      <c r="H357" s="7"/>
      <c r="I357" s="7"/>
      <c r="J357" s="7"/>
      <c r="K357" s="7"/>
      <c r="L357" s="7"/>
      <c r="M357" s="7"/>
      <c r="N357" s="7"/>
      <c r="O357" s="7"/>
      <c r="P357" s="46"/>
    </row>
    <row r="358" spans="1:16" x14ac:dyDescent="0.25">
      <c r="A358" s="165" t="s">
        <v>320</v>
      </c>
      <c r="B358" s="7"/>
      <c r="C358" s="7"/>
      <c r="D358" s="7"/>
      <c r="E358" s="7"/>
      <c r="F358" s="7"/>
      <c r="G358" s="7"/>
      <c r="H358" s="7"/>
      <c r="I358" s="7"/>
      <c r="J358" s="7"/>
      <c r="K358" s="7"/>
      <c r="L358" s="7"/>
      <c r="M358" s="7"/>
      <c r="N358" s="7"/>
      <c r="O358" s="7"/>
      <c r="P358" s="46"/>
    </row>
    <row r="359" spans="1:16" x14ac:dyDescent="0.25">
      <c r="A359" s="93" t="s">
        <v>322</v>
      </c>
      <c r="B359" s="94" t="s">
        <v>24</v>
      </c>
      <c r="C359" s="240" t="str">
        <f ca="1">IFERROR(C29,"")</f>
        <v/>
      </c>
      <c r="D359" s="94" t="str">
        <f>IFERROR(D29,"")</f>
        <v>NP</v>
      </c>
      <c r="E359" s="94" t="str">
        <f t="shared" ref="E359:E360" ca="1" si="122">IFERROR(D359*$C359,"")</f>
        <v/>
      </c>
      <c r="F359" s="94" t="str">
        <f ca="1">IFERROR(F29,"")</f>
        <v/>
      </c>
      <c r="G359" s="94" t="str">
        <f t="shared" ref="G359:G360" ca="1" si="123">IFERROR(F359*$C359,"")</f>
        <v/>
      </c>
      <c r="H359" s="94" t="str">
        <f ca="1">IFERROR(H29,"")</f>
        <v/>
      </c>
      <c r="I359" s="94" t="str">
        <f t="shared" ref="I359:I360" ca="1" si="124">IFERROR(H359*$C359,"")</f>
        <v/>
      </c>
      <c r="J359" s="94" t="str">
        <f ca="1">IFERROR(J29,"")</f>
        <v/>
      </c>
      <c r="K359" s="94" t="str">
        <f t="shared" ref="K359:K360" ca="1" si="125">IFERROR(J359*$C359,"")</f>
        <v/>
      </c>
      <c r="L359" s="94" t="str">
        <f ca="1">IFERROR(L29,"")</f>
        <v/>
      </c>
      <c r="M359" s="94" t="str">
        <f t="shared" ref="M359:M360" ca="1" si="126">IFERROR(L359*$C359,"")</f>
        <v/>
      </c>
      <c r="N359" s="94" t="str">
        <f ca="1">IFERROR(N29,"")</f>
        <v/>
      </c>
      <c r="O359" s="94" t="str">
        <f t="shared" ref="O359:O360" ca="1" si="127">IFERROR(N359*$C359,"")</f>
        <v/>
      </c>
      <c r="P359" s="46"/>
    </row>
    <row r="360" spans="1:16" x14ac:dyDescent="0.25">
      <c r="A360" s="93" t="s">
        <v>323</v>
      </c>
      <c r="B360" s="94" t="s">
        <v>24</v>
      </c>
      <c r="C360" s="240" t="str">
        <f ca="1">IFERROR(C30,"")</f>
        <v/>
      </c>
      <c r="D360" s="94" t="str">
        <f>IFERROR(D30,"")</f>
        <v>NP</v>
      </c>
      <c r="E360" s="94" t="str">
        <f t="shared" ca="1" si="122"/>
        <v/>
      </c>
      <c r="F360" s="94">
        <f>IFERROR(F30,"")</f>
        <v>1957.835</v>
      </c>
      <c r="G360" s="94" t="str">
        <f t="shared" ca="1" si="123"/>
        <v/>
      </c>
      <c r="H360" s="94">
        <f>IFERROR(H30,"")</f>
        <v>16.032499999999999</v>
      </c>
      <c r="I360" s="94" t="str">
        <f t="shared" ca="1" si="124"/>
        <v/>
      </c>
      <c r="J360" s="94">
        <f>IFERROR(J30,"")</f>
        <v>2.3045E-2</v>
      </c>
      <c r="K360" s="94" t="str">
        <f t="shared" ca="1" si="125"/>
        <v/>
      </c>
      <c r="L360" s="94">
        <f>IFERROR(L30,"")</f>
        <v>0.27750000000000002</v>
      </c>
      <c r="M360" s="94" t="str">
        <f t="shared" ca="1" si="126"/>
        <v/>
      </c>
      <c r="N360" s="94">
        <f>IFERROR(N30,"")</f>
        <v>0</v>
      </c>
      <c r="O360" s="94" t="str">
        <f t="shared" ca="1" si="127"/>
        <v/>
      </c>
      <c r="P360" s="46"/>
    </row>
    <row r="361" spans="1:16" x14ac:dyDescent="0.25">
      <c r="A361" s="93" t="s">
        <v>321</v>
      </c>
      <c r="B361" s="94" t="s">
        <v>24</v>
      </c>
      <c r="C361" s="240" t="str">
        <f ca="1">IFERROR(C197,"")</f>
        <v/>
      </c>
      <c r="D361" s="94">
        <f>IFERROR(D197,"")</f>
        <v>19.983000000000001</v>
      </c>
      <c r="E361" s="94" t="str">
        <f ca="1">IFERROR(D361*$C361,"")</f>
        <v/>
      </c>
      <c r="F361" s="94">
        <f>IFERROR(F197,"")</f>
        <v>343.92</v>
      </c>
      <c r="G361" s="94" t="str">
        <f ca="1">IFERROR(F361*$C361,"")</f>
        <v/>
      </c>
      <c r="H361" s="94">
        <f>IFERROR(H197,"")</f>
        <v>0.47320000000000001</v>
      </c>
      <c r="I361" s="94" t="str">
        <f ca="1">IFERROR(H361*$C361,"")</f>
        <v/>
      </c>
      <c r="J361" s="94">
        <f>IFERROR(J197,"")</f>
        <v>2.1650999999999998</v>
      </c>
      <c r="K361" s="94" t="str">
        <f ca="1">IFERROR(J361*$C361,"")</f>
        <v/>
      </c>
      <c r="L361" s="94">
        <f>IFERROR(L197,"")</f>
        <v>0.18459999999999999</v>
      </c>
      <c r="M361" s="94" t="str">
        <f ca="1">IFERROR(L361*$C361,"")</f>
        <v/>
      </c>
      <c r="N361" s="94">
        <f>IFERROR(N197,"")</f>
        <v>0.28949999999999998</v>
      </c>
      <c r="O361" s="94" t="str">
        <f ca="1">IFERROR(N361*$C361,"")</f>
        <v/>
      </c>
      <c r="P361" s="46"/>
    </row>
    <row r="362" spans="1:16" ht="15.75" thickBot="1" x14ac:dyDescent="0.3">
      <c r="A362" s="215" t="s">
        <v>130</v>
      </c>
      <c r="B362" s="161"/>
      <c r="C362" s="166">
        <f ca="1">SUM(C359,C360)</f>
        <v>0</v>
      </c>
      <c r="D362" s="161"/>
      <c r="E362" s="166">
        <f ca="1">SUM(E359:E361)</f>
        <v>0</v>
      </c>
      <c r="F362" s="166"/>
      <c r="G362" s="166">
        <f ca="1">SUM(G359:G361)</f>
        <v>0</v>
      </c>
      <c r="H362" s="166"/>
      <c r="I362" s="166">
        <f ca="1">SUM(I359:I361)</f>
        <v>0</v>
      </c>
      <c r="J362" s="166"/>
      <c r="K362" s="166">
        <f ca="1">SUM(K359:K361)</f>
        <v>0</v>
      </c>
      <c r="L362" s="166"/>
      <c r="M362" s="166">
        <f ca="1">SUM(M359:M361)</f>
        <v>0</v>
      </c>
      <c r="N362" s="166"/>
      <c r="O362" s="166">
        <f ca="1">SUM(O359:O361)</f>
        <v>0</v>
      </c>
      <c r="P362" s="46"/>
    </row>
    <row r="363" spans="1:16" ht="16.5" thickBot="1" x14ac:dyDescent="0.3">
      <c r="A363" s="343" t="s">
        <v>141</v>
      </c>
      <c r="B363" s="344"/>
      <c r="C363" s="344"/>
      <c r="D363" s="344"/>
      <c r="E363" s="344"/>
      <c r="F363" s="344"/>
      <c r="G363" s="344"/>
      <c r="H363" s="344"/>
      <c r="I363" s="344"/>
      <c r="J363" s="344"/>
      <c r="K363" s="344"/>
      <c r="L363" s="344"/>
      <c r="M363" s="344"/>
      <c r="N363" s="344"/>
      <c r="O363" s="345"/>
      <c r="P363" s="46"/>
    </row>
    <row r="364" spans="1:16" x14ac:dyDescent="0.25">
      <c r="A364" s="358" t="s">
        <v>183</v>
      </c>
      <c r="B364" s="358"/>
      <c r="C364" s="358"/>
      <c r="D364" s="358"/>
      <c r="E364" s="358"/>
      <c r="F364" s="358"/>
      <c r="G364" s="358"/>
      <c r="H364" s="358"/>
      <c r="I364" s="358"/>
      <c r="J364" s="358"/>
      <c r="K364" s="46"/>
      <c r="L364" s="46"/>
      <c r="M364" s="46"/>
      <c r="N364" s="46"/>
      <c r="O364" s="46"/>
      <c r="P364" s="46"/>
    </row>
    <row r="365" spans="1:16" x14ac:dyDescent="0.25">
      <c r="A365" s="213" t="s">
        <v>143</v>
      </c>
      <c r="B365" s="46"/>
      <c r="C365" s="46"/>
      <c r="D365" s="46"/>
      <c r="E365" s="46"/>
      <c r="F365" s="46"/>
      <c r="G365" s="46"/>
      <c r="H365" s="46"/>
      <c r="I365" s="46"/>
      <c r="J365" s="46"/>
      <c r="K365" s="46"/>
      <c r="L365" s="46"/>
      <c r="M365" s="46"/>
      <c r="N365" s="46"/>
      <c r="O365" s="46"/>
      <c r="P365" s="46"/>
    </row>
    <row r="366" spans="1:16" x14ac:dyDescent="0.25">
      <c r="A366" s="46"/>
      <c r="B366" s="46"/>
      <c r="C366" s="46"/>
      <c r="D366" s="46"/>
      <c r="E366" s="46"/>
      <c r="F366" s="46"/>
      <c r="G366" s="46"/>
      <c r="H366" s="46"/>
      <c r="I366" s="46"/>
      <c r="J366" s="46"/>
      <c r="K366" s="46"/>
      <c r="L366" s="46"/>
      <c r="M366" s="46"/>
      <c r="N366" s="46"/>
      <c r="O366" s="46"/>
      <c r="P366" s="46"/>
    </row>
    <row r="367" spans="1:16" x14ac:dyDescent="0.25">
      <c r="A367" s="46"/>
      <c r="B367" s="46"/>
      <c r="C367" s="46"/>
      <c r="D367" s="46"/>
      <c r="E367" s="46"/>
      <c r="F367" s="46"/>
      <c r="G367" s="46"/>
      <c r="H367" s="46"/>
      <c r="I367" s="46"/>
      <c r="J367" s="46"/>
      <c r="K367" s="46"/>
      <c r="L367" s="46"/>
      <c r="M367" s="46"/>
      <c r="N367" s="46"/>
      <c r="O367" s="46"/>
      <c r="P367" s="46"/>
    </row>
    <row r="368" spans="1:16" x14ac:dyDescent="0.25">
      <c r="A368" s="46"/>
      <c r="B368" s="46"/>
      <c r="C368" s="46"/>
      <c r="D368" s="46"/>
      <c r="E368" s="46"/>
      <c r="F368" s="46"/>
      <c r="G368" s="46"/>
      <c r="H368" s="46"/>
      <c r="I368" s="46"/>
      <c r="J368" s="46"/>
      <c r="K368" s="46"/>
      <c r="L368" s="46"/>
      <c r="M368" s="46"/>
      <c r="N368" s="46"/>
      <c r="O368" s="46"/>
      <c r="P368" s="46"/>
    </row>
    <row r="369" spans="1:16" x14ac:dyDescent="0.25">
      <c r="A369" s="46"/>
      <c r="B369" s="46"/>
      <c r="C369" s="46"/>
      <c r="D369" s="46"/>
      <c r="E369" s="46"/>
      <c r="F369" s="46"/>
      <c r="G369" s="46"/>
      <c r="H369" s="46"/>
      <c r="I369" s="46"/>
      <c r="J369" s="46"/>
      <c r="K369" s="46"/>
      <c r="L369" s="46"/>
      <c r="M369" s="46"/>
      <c r="N369" s="46"/>
      <c r="O369" s="46"/>
      <c r="P369" s="46"/>
    </row>
    <row r="370" spans="1:16" x14ac:dyDescent="0.25">
      <c r="A370" s="46"/>
      <c r="B370" s="46"/>
      <c r="C370" s="46"/>
      <c r="D370" s="46" t="s">
        <v>120</v>
      </c>
      <c r="E370" s="46"/>
      <c r="F370" s="46"/>
      <c r="G370" s="46"/>
      <c r="H370" s="46"/>
      <c r="I370" s="46"/>
      <c r="J370" s="46"/>
      <c r="K370" s="46"/>
      <c r="L370" s="46"/>
      <c r="M370" s="46"/>
      <c r="N370" s="46"/>
      <c r="O370" s="46"/>
      <c r="P370" s="46"/>
    </row>
    <row r="371" spans="1:16" x14ac:dyDescent="0.25">
      <c r="A371" s="46"/>
      <c r="B371" s="46"/>
      <c r="C371" s="46"/>
      <c r="D371" s="46"/>
      <c r="E371" s="46"/>
      <c r="F371" s="46"/>
      <c r="G371" s="46"/>
      <c r="H371" s="46"/>
      <c r="I371" s="46"/>
      <c r="J371" s="46"/>
      <c r="K371" s="46"/>
      <c r="L371" s="46"/>
      <c r="M371" s="46"/>
      <c r="N371" s="46"/>
      <c r="O371" s="46"/>
      <c r="P371" s="46"/>
    </row>
    <row r="372" spans="1:16" x14ac:dyDescent="0.25">
      <c r="A372" s="46"/>
      <c r="B372" s="46"/>
      <c r="C372" s="46"/>
      <c r="D372" s="46"/>
      <c r="E372" s="46"/>
      <c r="F372" s="46"/>
      <c r="G372" s="46"/>
      <c r="H372" s="46"/>
      <c r="I372" s="46"/>
      <c r="J372" s="46"/>
      <c r="K372" s="46"/>
      <c r="L372" s="46"/>
      <c r="M372" s="46"/>
      <c r="N372" s="46"/>
      <c r="O372" s="46"/>
      <c r="P372" s="46"/>
    </row>
    <row r="373" spans="1:16" x14ac:dyDescent="0.25">
      <c r="A373" s="46"/>
      <c r="B373" s="46"/>
      <c r="C373" s="46"/>
      <c r="D373" s="46"/>
      <c r="E373" s="46"/>
      <c r="F373" s="46"/>
      <c r="G373" s="46"/>
      <c r="H373" s="46"/>
      <c r="I373" s="46"/>
      <c r="J373" s="46"/>
      <c r="K373" s="46"/>
      <c r="L373" s="46"/>
      <c r="M373" s="46"/>
      <c r="N373" s="46"/>
      <c r="O373" s="46"/>
      <c r="P373" s="46"/>
    </row>
    <row r="374" spans="1:16" x14ac:dyDescent="0.25">
      <c r="A374" s="46"/>
      <c r="B374" s="46"/>
      <c r="C374" s="46"/>
      <c r="D374" s="46"/>
      <c r="E374" s="46"/>
      <c r="F374" s="46"/>
      <c r="G374" s="46"/>
      <c r="H374" s="46"/>
      <c r="I374" s="46"/>
      <c r="J374" s="46"/>
      <c r="K374" s="46"/>
      <c r="L374" s="46"/>
      <c r="M374" s="46"/>
      <c r="N374" s="46"/>
      <c r="O374" s="46"/>
      <c r="P374" s="46"/>
    </row>
    <row r="375" spans="1:16" x14ac:dyDescent="0.25">
      <c r="A375" s="46"/>
      <c r="B375" s="46"/>
      <c r="C375" s="46"/>
      <c r="D375" s="46"/>
      <c r="E375" s="46"/>
      <c r="F375" s="46"/>
      <c r="G375" s="46"/>
      <c r="H375" s="46"/>
      <c r="I375" s="46"/>
      <c r="J375" s="46"/>
      <c r="K375" s="46"/>
      <c r="L375" s="46"/>
      <c r="M375" s="46"/>
      <c r="N375" s="46"/>
      <c r="O375" s="46"/>
      <c r="P375" s="46"/>
    </row>
    <row r="376" spans="1:16" x14ac:dyDescent="0.25">
      <c r="A376" s="46"/>
      <c r="B376" s="46"/>
      <c r="C376" s="46"/>
      <c r="D376" s="46"/>
      <c r="E376" s="46"/>
      <c r="F376" s="46"/>
      <c r="G376" s="46"/>
      <c r="H376" s="46"/>
      <c r="I376" s="46"/>
      <c r="J376" s="46"/>
      <c r="K376" s="46"/>
      <c r="L376" s="46"/>
      <c r="M376" s="46"/>
      <c r="N376" s="46"/>
      <c r="O376" s="46"/>
      <c r="P376" s="46"/>
    </row>
    <row r="377" spans="1:16" x14ac:dyDescent="0.25">
      <c r="A377" s="46"/>
      <c r="B377" s="46"/>
      <c r="C377" s="46"/>
      <c r="D377" s="46"/>
      <c r="E377" s="46"/>
      <c r="F377" s="46"/>
      <c r="G377" s="46"/>
      <c r="H377" s="46"/>
      <c r="I377" s="46"/>
      <c r="J377" s="46"/>
      <c r="K377" s="46"/>
      <c r="L377" s="46"/>
      <c r="M377" s="46"/>
      <c r="N377" s="46"/>
      <c r="O377" s="46"/>
      <c r="P377" s="46"/>
    </row>
    <row r="378" spans="1:16" x14ac:dyDescent="0.25">
      <c r="A378" s="46"/>
      <c r="B378" s="46"/>
      <c r="C378" s="46"/>
      <c r="D378" s="46"/>
      <c r="E378" s="46"/>
      <c r="F378" s="46"/>
      <c r="G378" s="46"/>
      <c r="H378" s="46"/>
      <c r="I378" s="46"/>
      <c r="J378" s="46"/>
      <c r="K378" s="46"/>
      <c r="L378" s="46"/>
      <c r="M378" s="46"/>
      <c r="N378" s="46"/>
      <c r="O378" s="46"/>
      <c r="P378" s="46"/>
    </row>
    <row r="379" spans="1:16" x14ac:dyDescent="0.25">
      <c r="A379" s="46"/>
      <c r="B379" s="46"/>
      <c r="C379" s="46"/>
      <c r="D379" s="46"/>
      <c r="E379" s="46"/>
      <c r="F379" s="46"/>
      <c r="G379" s="46"/>
      <c r="H379" s="46"/>
      <c r="I379" s="46"/>
      <c r="J379" s="46"/>
      <c r="K379" s="46"/>
      <c r="L379" s="46"/>
      <c r="M379" s="46"/>
      <c r="N379" s="46"/>
      <c r="O379" s="46"/>
      <c r="P379" s="46"/>
    </row>
    <row r="380" spans="1:16" x14ac:dyDescent="0.25">
      <c r="A380" s="46"/>
      <c r="B380" s="46"/>
      <c r="C380" s="46"/>
      <c r="D380" s="46"/>
      <c r="E380" s="46"/>
      <c r="F380" s="46"/>
      <c r="G380" s="46"/>
      <c r="H380" s="46"/>
      <c r="I380" s="46"/>
      <c r="J380" s="46"/>
      <c r="K380" s="46"/>
      <c r="L380" s="46"/>
      <c r="M380" s="46"/>
      <c r="N380" s="46"/>
      <c r="O380" s="46"/>
      <c r="P380" s="46"/>
    </row>
    <row r="381" spans="1:16" x14ac:dyDescent="0.25">
      <c r="A381" s="46"/>
      <c r="B381" s="46"/>
      <c r="C381" s="46"/>
      <c r="D381" s="46"/>
      <c r="E381" s="46"/>
      <c r="F381" s="46"/>
      <c r="G381" s="46"/>
      <c r="H381" s="46"/>
      <c r="I381" s="46"/>
      <c r="J381" s="46"/>
      <c r="K381" s="46"/>
      <c r="L381" s="46"/>
      <c r="M381" s="46"/>
      <c r="N381" s="46"/>
      <c r="O381" s="46"/>
      <c r="P381" s="46"/>
    </row>
    <row r="382" spans="1:16" x14ac:dyDescent="0.25">
      <c r="A382" s="46"/>
      <c r="B382" s="46"/>
      <c r="C382" s="46"/>
      <c r="D382" s="46"/>
      <c r="E382" s="46"/>
      <c r="F382" s="46"/>
      <c r="G382" s="46"/>
      <c r="H382" s="46"/>
      <c r="I382" s="46"/>
      <c r="J382" s="46"/>
      <c r="K382" s="46"/>
      <c r="L382" s="46"/>
      <c r="M382" s="46"/>
      <c r="N382" s="46"/>
      <c r="O382" s="46"/>
      <c r="P382" s="46"/>
    </row>
    <row r="383" spans="1:16" x14ac:dyDescent="0.25">
      <c r="A383" s="46"/>
      <c r="B383" s="46"/>
      <c r="C383" s="46"/>
      <c r="D383" s="46"/>
      <c r="E383" s="46"/>
      <c r="F383" s="46"/>
      <c r="G383" s="46"/>
      <c r="H383" s="46"/>
      <c r="I383" s="46"/>
      <c r="J383" s="46"/>
      <c r="K383" s="46"/>
      <c r="L383" s="46"/>
      <c r="M383" s="46"/>
      <c r="N383" s="46"/>
      <c r="O383" s="46"/>
      <c r="P383" s="46"/>
    </row>
    <row r="384" spans="1:16" x14ac:dyDescent="0.25">
      <c r="A384" s="46"/>
      <c r="B384" s="46"/>
      <c r="C384" s="46"/>
      <c r="D384" s="46"/>
      <c r="E384" s="46"/>
      <c r="F384" s="46"/>
      <c r="G384" s="46"/>
      <c r="H384" s="46"/>
      <c r="I384" s="46"/>
      <c r="J384" s="46"/>
      <c r="K384" s="46"/>
      <c r="L384" s="46"/>
      <c r="M384" s="46"/>
      <c r="N384" s="46"/>
      <c r="O384" s="46"/>
      <c r="P384" s="46"/>
    </row>
    <row r="385" spans="1:16" x14ac:dyDescent="0.25">
      <c r="A385" s="46"/>
      <c r="B385" s="46"/>
      <c r="C385" s="46"/>
      <c r="D385" s="46"/>
      <c r="E385" s="46"/>
      <c r="F385" s="46"/>
      <c r="G385" s="46"/>
      <c r="H385" s="46"/>
      <c r="I385" s="46"/>
      <c r="J385" s="46"/>
      <c r="K385" s="46"/>
      <c r="L385" s="46"/>
      <c r="M385" s="46"/>
      <c r="N385" s="46"/>
      <c r="O385" s="46"/>
      <c r="P385" s="46"/>
    </row>
    <row r="386" spans="1:16" x14ac:dyDescent="0.25">
      <c r="A386" s="46"/>
      <c r="B386" s="46"/>
      <c r="C386" s="46"/>
      <c r="D386" s="46"/>
      <c r="E386" s="46"/>
      <c r="F386" s="46"/>
      <c r="G386" s="46"/>
      <c r="H386" s="46"/>
      <c r="I386" s="46"/>
      <c r="J386" s="46"/>
      <c r="K386" s="46"/>
      <c r="L386" s="46"/>
      <c r="M386" s="46"/>
      <c r="N386" s="46"/>
      <c r="O386" s="46"/>
      <c r="P386" s="46"/>
    </row>
    <row r="387" spans="1:16" x14ac:dyDescent="0.25">
      <c r="A387" s="46"/>
      <c r="B387" s="46"/>
      <c r="C387" s="46"/>
      <c r="D387" s="46"/>
      <c r="E387" s="46"/>
      <c r="F387" s="46"/>
      <c r="G387" s="46"/>
      <c r="H387" s="46"/>
      <c r="I387" s="46"/>
      <c r="J387" s="46"/>
      <c r="K387" s="46"/>
      <c r="L387" s="46"/>
      <c r="M387" s="46"/>
      <c r="N387" s="46"/>
      <c r="O387" s="46"/>
      <c r="P387" s="46"/>
    </row>
    <row r="388" spans="1:16" x14ac:dyDescent="0.25">
      <c r="A388" s="46"/>
      <c r="B388" s="46"/>
      <c r="C388" s="46"/>
      <c r="D388" s="46"/>
      <c r="E388" s="46"/>
      <c r="F388" s="46"/>
      <c r="G388" s="46"/>
      <c r="H388" s="46"/>
      <c r="I388" s="46"/>
      <c r="J388" s="46"/>
      <c r="K388" s="46"/>
      <c r="L388" s="46"/>
      <c r="M388" s="46"/>
      <c r="N388" s="46"/>
      <c r="O388" s="46"/>
      <c r="P388" s="46"/>
    </row>
    <row r="389" spans="1:16" x14ac:dyDescent="0.25">
      <c r="A389" s="46"/>
      <c r="B389" s="46"/>
      <c r="C389" s="46"/>
      <c r="D389" s="46"/>
      <c r="E389" s="46"/>
      <c r="F389" s="46"/>
      <c r="G389" s="46"/>
      <c r="H389" s="46"/>
      <c r="I389" s="46"/>
      <c r="J389" s="46"/>
      <c r="K389" s="46"/>
      <c r="L389" s="46"/>
      <c r="M389" s="46"/>
      <c r="N389" s="46"/>
      <c r="O389" s="46"/>
      <c r="P389" s="46"/>
    </row>
    <row r="390" spans="1:16" x14ac:dyDescent="0.25">
      <c r="A390" s="46"/>
      <c r="B390" s="46"/>
      <c r="C390" s="46"/>
      <c r="D390" s="46"/>
      <c r="E390" s="46"/>
      <c r="F390" s="46"/>
      <c r="G390" s="46"/>
      <c r="H390" s="46"/>
      <c r="I390" s="46"/>
      <c r="J390" s="46"/>
      <c r="K390" s="46"/>
      <c r="L390" s="46"/>
      <c r="M390" s="46"/>
      <c r="N390" s="46"/>
      <c r="O390" s="46"/>
      <c r="P390" s="46"/>
    </row>
    <row r="391" spans="1:16" x14ac:dyDescent="0.25">
      <c r="A391" s="46"/>
      <c r="B391" s="46"/>
      <c r="C391" s="46"/>
      <c r="D391" s="46"/>
      <c r="E391" s="46"/>
      <c r="F391" s="46"/>
      <c r="G391" s="46"/>
      <c r="H391" s="46"/>
      <c r="I391" s="46"/>
      <c r="J391" s="46"/>
      <c r="K391" s="46"/>
      <c r="L391" s="46"/>
      <c r="M391" s="46"/>
      <c r="N391" s="46"/>
      <c r="O391" s="46"/>
      <c r="P391" s="46"/>
    </row>
    <row r="392" spans="1:16" x14ac:dyDescent="0.25">
      <c r="A392" s="46"/>
      <c r="B392" s="46"/>
      <c r="C392" s="46"/>
      <c r="D392" s="46"/>
      <c r="E392" s="46"/>
      <c r="F392" s="46"/>
      <c r="G392" s="46"/>
      <c r="H392" s="46"/>
      <c r="I392" s="46"/>
      <c r="J392" s="46"/>
      <c r="K392" s="46"/>
      <c r="L392" s="46"/>
      <c r="M392" s="46"/>
      <c r="N392" s="46"/>
      <c r="O392" s="46"/>
      <c r="P392" s="46"/>
    </row>
    <row r="393" spans="1:16" x14ac:dyDescent="0.25">
      <c r="A393" s="46"/>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x14ac:dyDescent="0.25">
      <c r="A395" s="46"/>
      <c r="B395" s="46"/>
      <c r="C395" s="46"/>
      <c r="D395" s="46"/>
      <c r="E395" s="46"/>
      <c r="F395" s="46"/>
      <c r="G395" s="46"/>
      <c r="H395" s="46"/>
      <c r="I395" s="46"/>
      <c r="J395" s="46"/>
      <c r="K395" s="46"/>
      <c r="L395" s="46"/>
      <c r="M395" s="46"/>
      <c r="N395" s="46"/>
      <c r="O395" s="46"/>
      <c r="P395" s="46"/>
    </row>
    <row r="396" spans="1:16" x14ac:dyDescent="0.25">
      <c r="A396" s="46"/>
      <c r="B396" s="46"/>
      <c r="C396" s="46"/>
      <c r="D396" s="46"/>
      <c r="E396" s="46"/>
      <c r="F396" s="46"/>
      <c r="G396" s="46"/>
      <c r="H396" s="46"/>
      <c r="I396" s="46"/>
      <c r="J396" s="46"/>
      <c r="K396" s="46"/>
      <c r="L396" s="46"/>
      <c r="M396" s="46"/>
      <c r="N396" s="46"/>
      <c r="O396" s="46"/>
      <c r="P396" s="46"/>
    </row>
    <row r="397" spans="1:16" x14ac:dyDescent="0.25">
      <c r="A397" s="46"/>
      <c r="B397" s="46"/>
      <c r="C397" s="46"/>
      <c r="D397" s="46"/>
      <c r="E397" s="46"/>
      <c r="F397" s="46"/>
      <c r="G397" s="46"/>
      <c r="H397" s="46"/>
      <c r="I397" s="46"/>
      <c r="J397" s="46"/>
      <c r="K397" s="46"/>
      <c r="L397" s="46"/>
      <c r="M397" s="46"/>
      <c r="N397" s="46"/>
      <c r="O397" s="46"/>
      <c r="P397" s="46"/>
    </row>
    <row r="398" spans="1:16" x14ac:dyDescent="0.25">
      <c r="A398" s="46"/>
      <c r="B398" s="46"/>
      <c r="C398" s="46"/>
      <c r="D398" s="46"/>
      <c r="E398" s="46"/>
      <c r="F398" s="46"/>
      <c r="G398" s="46"/>
      <c r="H398" s="46"/>
      <c r="I398" s="46"/>
      <c r="J398" s="46"/>
      <c r="K398" s="46"/>
      <c r="L398" s="46"/>
      <c r="M398" s="46"/>
      <c r="N398" s="46"/>
      <c r="O398" s="46"/>
      <c r="P398" s="46"/>
    </row>
    <row r="399" spans="1:16" x14ac:dyDescent="0.25">
      <c r="A399" s="46"/>
      <c r="B399" s="46"/>
      <c r="C399" s="46"/>
      <c r="D399" s="46"/>
      <c r="E399" s="46"/>
      <c r="F399" s="46"/>
      <c r="G399" s="46"/>
      <c r="H399" s="46"/>
      <c r="I399" s="46"/>
      <c r="J399" s="46"/>
      <c r="K399" s="46"/>
      <c r="L399" s="46"/>
      <c r="M399" s="46"/>
      <c r="N399" s="46"/>
      <c r="O399" s="46"/>
      <c r="P399" s="46"/>
    </row>
    <row r="400" spans="1:16" x14ac:dyDescent="0.25">
      <c r="A400" s="46"/>
      <c r="B400" s="46"/>
      <c r="C400" s="46"/>
      <c r="D400" s="46"/>
      <c r="E400" s="46"/>
      <c r="F400" s="46"/>
      <c r="G400" s="46"/>
      <c r="H400" s="46"/>
      <c r="I400" s="46"/>
      <c r="J400" s="46"/>
      <c r="K400" s="46"/>
      <c r="L400" s="46"/>
      <c r="M400" s="46"/>
      <c r="N400" s="46"/>
      <c r="O400" s="46"/>
      <c r="P400" s="46"/>
    </row>
    <row r="401" spans="1:16" x14ac:dyDescent="0.25">
      <c r="A401" s="46"/>
      <c r="B401" s="46"/>
      <c r="C401" s="46"/>
      <c r="D401" s="46"/>
      <c r="E401" s="46"/>
      <c r="F401" s="46"/>
      <c r="G401" s="46"/>
      <c r="H401" s="46"/>
      <c r="I401" s="46"/>
      <c r="J401" s="46"/>
      <c r="K401" s="46"/>
      <c r="L401" s="46"/>
      <c r="M401" s="46"/>
      <c r="N401" s="46"/>
      <c r="O401" s="46"/>
      <c r="P401" s="46"/>
    </row>
    <row r="402" spans="1:16" x14ac:dyDescent="0.25">
      <c r="A402" s="46"/>
      <c r="B402" s="46"/>
      <c r="C402" s="46"/>
      <c r="D402" s="46"/>
      <c r="E402" s="46"/>
      <c r="F402" s="46"/>
      <c r="G402" s="46"/>
      <c r="H402" s="46"/>
      <c r="I402" s="46"/>
      <c r="J402" s="46"/>
      <c r="K402" s="46"/>
      <c r="L402" s="46"/>
      <c r="M402" s="46"/>
      <c r="N402" s="46"/>
      <c r="O402" s="46"/>
      <c r="P402" s="46"/>
    </row>
    <row r="403" spans="1:16" x14ac:dyDescent="0.25">
      <c r="A403" s="46"/>
      <c r="B403" s="46"/>
      <c r="C403" s="46"/>
      <c r="D403" s="46"/>
      <c r="E403" s="46"/>
      <c r="F403" s="46"/>
      <c r="G403" s="46"/>
      <c r="H403" s="46"/>
      <c r="I403" s="46"/>
      <c r="J403" s="46"/>
      <c r="K403" s="46"/>
      <c r="L403" s="46"/>
      <c r="M403" s="46"/>
      <c r="N403" s="46"/>
      <c r="O403" s="46"/>
      <c r="P403" s="46"/>
    </row>
    <row r="404" spans="1:16" x14ac:dyDescent="0.25">
      <c r="A404" s="46"/>
      <c r="B404" s="46"/>
      <c r="C404" s="46"/>
      <c r="D404" s="46"/>
      <c r="E404" s="46"/>
      <c r="F404" s="46"/>
      <c r="G404" s="46"/>
      <c r="H404" s="46"/>
      <c r="I404" s="46"/>
      <c r="J404" s="46"/>
      <c r="K404" s="46"/>
      <c r="L404" s="46"/>
      <c r="M404" s="46"/>
      <c r="N404" s="46"/>
      <c r="O404" s="46"/>
      <c r="P404" s="46"/>
    </row>
    <row r="405" spans="1:16" x14ac:dyDescent="0.25">
      <c r="A405" s="46"/>
      <c r="B405" s="46"/>
      <c r="C405" s="46"/>
      <c r="D405" s="46"/>
      <c r="E405" s="46"/>
      <c r="F405" s="46"/>
      <c r="G405" s="46"/>
      <c r="H405" s="46"/>
      <c r="I405" s="46"/>
      <c r="J405" s="46"/>
      <c r="K405" s="46"/>
      <c r="L405" s="46"/>
      <c r="M405" s="46"/>
      <c r="N405" s="46"/>
      <c r="O405" s="46"/>
      <c r="P405" s="46" t="s">
        <v>120</v>
      </c>
    </row>
    <row r="406" spans="1:16" x14ac:dyDescent="0.25">
      <c r="A406" s="46"/>
      <c r="B406" s="46"/>
      <c r="C406" s="46"/>
      <c r="D406" s="46"/>
      <c r="E406" s="46"/>
      <c r="F406" s="46"/>
      <c r="G406" s="46"/>
      <c r="H406" s="46"/>
      <c r="I406" s="46"/>
      <c r="J406" s="46"/>
      <c r="K406" s="46"/>
      <c r="L406" s="46"/>
      <c r="M406" s="46"/>
      <c r="N406" s="46"/>
      <c r="O406" s="46"/>
    </row>
    <row r="407" spans="1:16" x14ac:dyDescent="0.25">
      <c r="A407" s="46"/>
      <c r="B407" s="46"/>
      <c r="C407" s="46"/>
      <c r="D407" s="46"/>
      <c r="E407" s="46"/>
      <c r="F407" s="46"/>
      <c r="G407" s="46"/>
      <c r="H407" s="46"/>
      <c r="I407" s="46"/>
      <c r="J407" s="46"/>
      <c r="K407" s="46"/>
      <c r="L407" s="46"/>
      <c r="M407" s="46"/>
      <c r="N407" s="46"/>
      <c r="O407" s="46"/>
    </row>
    <row r="408" spans="1:16" x14ac:dyDescent="0.25">
      <c r="A408" s="46"/>
      <c r="B408" s="46"/>
      <c r="C408" s="46"/>
      <c r="D408" s="46"/>
      <c r="E408" s="46"/>
      <c r="F408" s="46"/>
      <c r="G408" s="46"/>
      <c r="H408" s="46"/>
      <c r="I408" s="46"/>
      <c r="J408" s="46"/>
      <c r="K408" s="46"/>
      <c r="L408" s="46"/>
      <c r="M408" s="46"/>
      <c r="N408" s="46"/>
      <c r="O408" s="46"/>
    </row>
    <row r="409" spans="1:16" x14ac:dyDescent="0.25">
      <c r="A409" s="46"/>
      <c r="B409" s="46"/>
      <c r="C409" s="46"/>
      <c r="D409" s="46"/>
      <c r="E409" s="46"/>
      <c r="F409" s="46"/>
      <c r="G409" s="46"/>
      <c r="H409" s="46"/>
      <c r="I409" s="46"/>
      <c r="J409" s="46"/>
      <c r="K409" s="46"/>
      <c r="L409" s="46"/>
      <c r="M409" s="46"/>
      <c r="N409" s="46"/>
      <c r="O409" s="46"/>
    </row>
    <row r="410" spans="1:16" x14ac:dyDescent="0.25">
      <c r="A410" s="46"/>
      <c r="B410" s="46"/>
      <c r="C410" s="46"/>
      <c r="D410" s="46"/>
      <c r="E410" s="46"/>
      <c r="F410" s="46"/>
      <c r="G410" s="46"/>
      <c r="H410" s="46"/>
      <c r="I410" s="46"/>
      <c r="J410" s="46"/>
      <c r="K410" s="46"/>
      <c r="L410" s="46"/>
      <c r="M410" s="46"/>
      <c r="N410" s="46"/>
      <c r="O410" s="46"/>
    </row>
    <row r="411" spans="1:16" x14ac:dyDescent="0.25">
      <c r="A411" s="46"/>
      <c r="B411" s="46"/>
      <c r="C411" s="46"/>
      <c r="D411" s="46"/>
      <c r="E411" s="46"/>
      <c r="F411" s="46"/>
      <c r="G411" s="46"/>
      <c r="H411" s="46"/>
      <c r="I411" s="46"/>
      <c r="J411" s="46"/>
      <c r="K411" s="46"/>
      <c r="L411" s="46"/>
      <c r="M411" s="46"/>
      <c r="N411" s="46"/>
      <c r="O411" s="46"/>
    </row>
    <row r="412" spans="1:16" x14ac:dyDescent="0.25">
      <c r="A412" s="46"/>
      <c r="B412" s="46"/>
      <c r="C412" s="46"/>
      <c r="D412" s="46"/>
      <c r="E412" s="46"/>
      <c r="F412" s="46"/>
      <c r="G412" s="46"/>
      <c r="H412" s="46"/>
      <c r="I412" s="46"/>
      <c r="J412" s="46"/>
      <c r="K412" s="46"/>
      <c r="L412" s="46"/>
      <c r="M412" s="46"/>
      <c r="N412" s="46"/>
      <c r="O412" s="46"/>
    </row>
    <row r="413" spans="1:16" x14ac:dyDescent="0.25">
      <c r="A413" s="46"/>
      <c r="B413" s="46"/>
      <c r="C413" s="46"/>
      <c r="D413" s="46"/>
      <c r="E413" s="46"/>
      <c r="F413" s="46"/>
      <c r="G413" s="46"/>
      <c r="H413" s="46"/>
      <c r="I413" s="46"/>
      <c r="J413" s="46"/>
      <c r="K413" s="46"/>
      <c r="L413" s="46"/>
      <c r="M413" s="46"/>
      <c r="N413" s="46"/>
      <c r="O413" s="46"/>
    </row>
    <row r="414" spans="1:16" x14ac:dyDescent="0.25">
      <c r="A414" s="46"/>
      <c r="B414" s="46"/>
      <c r="C414" s="46"/>
      <c r="D414" s="46"/>
      <c r="E414" s="46"/>
      <c r="F414" s="46"/>
      <c r="G414" s="46"/>
      <c r="H414" s="46"/>
      <c r="I414" s="46"/>
      <c r="J414" s="46"/>
      <c r="K414" s="46"/>
      <c r="L414" s="46"/>
      <c r="M414" s="46"/>
      <c r="N414" s="46"/>
      <c r="O414" s="46"/>
    </row>
  </sheetData>
  <sheetProtection algorithmName="SHA-512" hashValue="SzwUPvEKQb8QBDq8mdV04/v7ChjZNueB4eLbGAADw3ugg7uDDI91DD3OOcwQg8HhgKmx7y8EiXZWPSEhdiQppw==" saltValue="l5Adrxpi7cmfBVfLtdJwzQ==" spinCount="100000" sheet="1" formatCells="0" formatColumns="0" formatRows="0"/>
  <mergeCells count="158">
    <mergeCell ref="A363:O363"/>
    <mergeCell ref="A364:J364"/>
    <mergeCell ref="L295:M295"/>
    <mergeCell ref="N295:O295"/>
    <mergeCell ref="E296:E297"/>
    <mergeCell ref="G296:G297"/>
    <mergeCell ref="I296:I297"/>
    <mergeCell ref="K296:K297"/>
    <mergeCell ref="M296:M297"/>
    <mergeCell ref="O296:O297"/>
    <mergeCell ref="A277:O277"/>
    <mergeCell ref="A288:O288"/>
    <mergeCell ref="A293:O293"/>
    <mergeCell ref="A295:A297"/>
    <mergeCell ref="B295:B297"/>
    <mergeCell ref="C295:C297"/>
    <mergeCell ref="D295:E295"/>
    <mergeCell ref="F295:G295"/>
    <mergeCell ref="H295:I295"/>
    <mergeCell ref="J295:K295"/>
    <mergeCell ref="A232:O232"/>
    <mergeCell ref="A241:O241"/>
    <mergeCell ref="A245:O245"/>
    <mergeCell ref="A251:O251"/>
    <mergeCell ref="A253:A255"/>
    <mergeCell ref="B253:B255"/>
    <mergeCell ref="C253:C255"/>
    <mergeCell ref="D253:E253"/>
    <mergeCell ref="F253:G253"/>
    <mergeCell ref="H253:I253"/>
    <mergeCell ref="J253:K253"/>
    <mergeCell ref="L253:M253"/>
    <mergeCell ref="N253:O253"/>
    <mergeCell ref="E254:E255"/>
    <mergeCell ref="G254:G255"/>
    <mergeCell ref="I254:I255"/>
    <mergeCell ref="K254:K255"/>
    <mergeCell ref="M254:M255"/>
    <mergeCell ref="O254:O255"/>
    <mergeCell ref="A188:O188"/>
    <mergeCell ref="A200:O200"/>
    <mergeCell ref="A205:O205"/>
    <mergeCell ref="A210:O210"/>
    <mergeCell ref="A211:O211"/>
    <mergeCell ref="A213:A215"/>
    <mergeCell ref="B213:B215"/>
    <mergeCell ref="C213:C215"/>
    <mergeCell ref="D213:E213"/>
    <mergeCell ref="F213:G213"/>
    <mergeCell ref="H213:I213"/>
    <mergeCell ref="J213:K213"/>
    <mergeCell ref="L213:M213"/>
    <mergeCell ref="N213:O213"/>
    <mergeCell ref="E214:E215"/>
    <mergeCell ref="G214:G215"/>
    <mergeCell ref="I214:I215"/>
    <mergeCell ref="K214:K215"/>
    <mergeCell ref="M214:M215"/>
    <mergeCell ref="O214:O215"/>
    <mergeCell ref="N171:O171"/>
    <mergeCell ref="E172:E173"/>
    <mergeCell ref="G172:G173"/>
    <mergeCell ref="I172:I173"/>
    <mergeCell ref="K172:K173"/>
    <mergeCell ref="M172:M173"/>
    <mergeCell ref="O172:O173"/>
    <mergeCell ref="A155:O155"/>
    <mergeCell ref="A169:O169"/>
    <mergeCell ref="A171:A173"/>
    <mergeCell ref="B171:B173"/>
    <mergeCell ref="C171:C173"/>
    <mergeCell ref="D171:E171"/>
    <mergeCell ref="F171:G171"/>
    <mergeCell ref="H171:I171"/>
    <mergeCell ref="J171:K171"/>
    <mergeCell ref="L171:M171"/>
    <mergeCell ref="L131:M131"/>
    <mergeCell ref="N131:O131"/>
    <mergeCell ref="E132:E133"/>
    <mergeCell ref="G132:G133"/>
    <mergeCell ref="I132:I133"/>
    <mergeCell ref="K132:K133"/>
    <mergeCell ref="M132:M133"/>
    <mergeCell ref="O132:O133"/>
    <mergeCell ref="A107:O107"/>
    <mergeCell ref="A114:O114"/>
    <mergeCell ref="A129:O129"/>
    <mergeCell ref="A131:A133"/>
    <mergeCell ref="B131:B133"/>
    <mergeCell ref="C131:C133"/>
    <mergeCell ref="D131:E131"/>
    <mergeCell ref="F131:G131"/>
    <mergeCell ref="H131:I131"/>
    <mergeCell ref="J131:K131"/>
    <mergeCell ref="A87:O87"/>
    <mergeCell ref="A89:A91"/>
    <mergeCell ref="B89:B91"/>
    <mergeCell ref="C89:C91"/>
    <mergeCell ref="D89:E89"/>
    <mergeCell ref="F89:G89"/>
    <mergeCell ref="H89:I89"/>
    <mergeCell ref="J89:K89"/>
    <mergeCell ref="L89:M89"/>
    <mergeCell ref="N89:O89"/>
    <mergeCell ref="J90:J91"/>
    <mergeCell ref="K90:K91"/>
    <mergeCell ref="L90:L91"/>
    <mergeCell ref="M90:M91"/>
    <mergeCell ref="N90:N91"/>
    <mergeCell ref="O90:O91"/>
    <mergeCell ref="D90:D91"/>
    <mergeCell ref="E90:E91"/>
    <mergeCell ref="F90:F91"/>
    <mergeCell ref="G90:G91"/>
    <mergeCell ref="H90:H91"/>
    <mergeCell ref="I90:I91"/>
    <mergeCell ref="A73:O73"/>
    <mergeCell ref="J65:K65"/>
    <mergeCell ref="L65:M65"/>
    <mergeCell ref="N65:O65"/>
    <mergeCell ref="D66:D67"/>
    <mergeCell ref="E66:E67"/>
    <mergeCell ref="F66:F67"/>
    <mergeCell ref="G66:G67"/>
    <mergeCell ref="H66:H67"/>
    <mergeCell ref="I66:I67"/>
    <mergeCell ref="J66:J67"/>
    <mergeCell ref="A18:O18"/>
    <mergeCell ref="A36:O36"/>
    <mergeCell ref="A48:O48"/>
    <mergeCell ref="A63:O63"/>
    <mergeCell ref="A65:A67"/>
    <mergeCell ref="B65:B67"/>
    <mergeCell ref="C65:C67"/>
    <mergeCell ref="D65:E65"/>
    <mergeCell ref="F65:G65"/>
    <mergeCell ref="H65:I65"/>
    <mergeCell ref="K66:K67"/>
    <mergeCell ref="L66:L67"/>
    <mergeCell ref="M66:M67"/>
    <mergeCell ref="N66:N67"/>
    <mergeCell ref="O66:O67"/>
    <mergeCell ref="E7:E8"/>
    <mergeCell ref="G7:G8"/>
    <mergeCell ref="I7:I8"/>
    <mergeCell ref="K7:K8"/>
    <mergeCell ref="M7:M8"/>
    <mergeCell ref="O7:O8"/>
    <mergeCell ref="A4:O4"/>
    <mergeCell ref="A6:A8"/>
    <mergeCell ref="B6:B8"/>
    <mergeCell ref="C6:C8"/>
    <mergeCell ref="D6:E6"/>
    <mergeCell ref="F6:G6"/>
    <mergeCell ref="H6:I6"/>
    <mergeCell ref="J6:K6"/>
    <mergeCell ref="L6:M6"/>
    <mergeCell ref="N6:O6"/>
  </mergeCells>
  <pageMargins left="0.7" right="0.7" top="0.75" bottom="0.75" header="0.3" footer="0.3"/>
  <pageSetup scale="46" fitToHeight="6" orientation="landscape" horizontalDpi="4294967293" verticalDpi="4294967293" r:id="rId1"/>
  <headerFooter>
    <oddFooter>&amp;CPage &amp;P of &amp;N</oddFooter>
  </headerFooter>
  <rowBreaks count="8" manualBreakCount="8">
    <brk id="59" max="14" man="1"/>
    <brk id="83" max="16383" man="1"/>
    <brk id="125" max="16383" man="1"/>
    <brk id="165" max="14" man="1"/>
    <brk id="206" max="14" man="1"/>
    <brk id="246" max="14" man="1"/>
    <brk id="289" max="14" man="1"/>
    <brk id="36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P414"/>
  <sheetViews>
    <sheetView zoomScale="90" zoomScaleNormal="90" zoomScaleSheetLayoutView="85" zoomScalePageLayoutView="60" workbookViewId="0"/>
  </sheetViews>
  <sheetFormatPr defaultRowHeight="15" x14ac:dyDescent="0.25"/>
  <cols>
    <col min="1" max="1" width="41.7109375" customWidth="1"/>
    <col min="2" max="16" width="8.7109375" customWidth="1"/>
  </cols>
  <sheetData>
    <row r="1" spans="1:16" ht="15" customHeight="1" x14ac:dyDescent="0.25">
      <c r="A1" s="304" t="str">
        <f>General!$A$4</f>
        <v>Spreadsheets for Environmental Footprint Analysis (SEFA) Version 3.0, November 2019</v>
      </c>
      <c r="B1" s="213"/>
      <c r="C1" s="213"/>
      <c r="D1" s="213"/>
      <c r="E1" s="213"/>
      <c r="F1" s="213"/>
      <c r="G1" s="213"/>
      <c r="H1" s="213"/>
      <c r="I1" s="213"/>
      <c r="J1" s="213"/>
      <c r="K1" s="213"/>
      <c r="L1" s="213"/>
      <c r="M1" s="213"/>
      <c r="N1" s="2"/>
      <c r="O1" s="47" t="e">
        <f ca="1">General!$A$3</f>
        <v>#REF!</v>
      </c>
      <c r="P1" s="46"/>
    </row>
    <row r="2" spans="1:16" x14ac:dyDescent="0.25">
      <c r="A2" s="213"/>
      <c r="B2" s="213"/>
      <c r="C2" s="213"/>
      <c r="D2" s="213"/>
      <c r="E2" s="213"/>
      <c r="F2" s="213"/>
      <c r="G2" s="213"/>
      <c r="H2" s="213"/>
      <c r="I2" s="213"/>
      <c r="J2" s="213"/>
      <c r="K2" s="213"/>
      <c r="L2" s="213"/>
      <c r="M2" s="213"/>
      <c r="N2" s="2"/>
      <c r="O2" s="47" t="e">
        <f ca="1">General!$A$6</f>
        <v>#REF!</v>
      </c>
      <c r="P2" s="46"/>
    </row>
    <row r="3" spans="1:16" x14ac:dyDescent="0.25">
      <c r="A3" s="213"/>
      <c r="B3" s="213"/>
      <c r="C3" s="213"/>
      <c r="D3" s="213"/>
      <c r="E3" s="213"/>
      <c r="F3" s="213"/>
      <c r="G3" s="213"/>
      <c r="H3" s="213"/>
      <c r="I3" s="213"/>
      <c r="J3" s="213"/>
      <c r="K3" s="213"/>
      <c r="L3" s="213"/>
      <c r="M3" s="213"/>
      <c r="N3" s="2"/>
      <c r="O3" s="47" t="s">
        <v>115</v>
      </c>
      <c r="P3" s="46"/>
    </row>
    <row r="4" spans="1:16" ht="18.75" x14ac:dyDescent="0.3">
      <c r="A4" s="354" t="str">
        <f>CONCATENATE(O3," - On-Site Footprint (Scope 1)")</f>
        <v>All Components - On-Site Footprint (Scope 1)</v>
      </c>
      <c r="B4" s="354"/>
      <c r="C4" s="354"/>
      <c r="D4" s="354"/>
      <c r="E4" s="354"/>
      <c r="F4" s="354"/>
      <c r="G4" s="354"/>
      <c r="H4" s="354"/>
      <c r="I4" s="354"/>
      <c r="J4" s="354"/>
      <c r="K4" s="354"/>
      <c r="L4" s="354"/>
      <c r="M4" s="354"/>
      <c r="N4" s="354"/>
      <c r="O4" s="354"/>
      <c r="P4" s="46"/>
    </row>
    <row r="5" spans="1:16" ht="15.75" thickBot="1" x14ac:dyDescent="0.3">
      <c r="A5" s="189"/>
      <c r="B5" s="46"/>
      <c r="C5" s="46"/>
      <c r="D5" s="46"/>
      <c r="E5" s="46"/>
      <c r="F5" s="46"/>
      <c r="G5" s="46"/>
      <c r="H5" s="46"/>
      <c r="I5" s="46"/>
      <c r="J5" s="46"/>
      <c r="K5" s="46"/>
      <c r="L5" s="46"/>
      <c r="M5" s="46"/>
      <c r="N5" s="46"/>
      <c r="O5" s="46"/>
      <c r="P5" s="46"/>
    </row>
    <row r="6" spans="1:16" ht="15.75" thickBot="1" x14ac:dyDescent="0.3">
      <c r="A6" s="341" t="s">
        <v>4</v>
      </c>
      <c r="B6" s="341" t="s">
        <v>0</v>
      </c>
      <c r="C6" s="341" t="s">
        <v>5</v>
      </c>
      <c r="D6" s="337" t="s">
        <v>6</v>
      </c>
      <c r="E6" s="338"/>
      <c r="F6" s="337" t="s">
        <v>65</v>
      </c>
      <c r="G6" s="338"/>
      <c r="H6" s="337" t="s">
        <v>8</v>
      </c>
      <c r="I6" s="338"/>
      <c r="J6" s="337" t="s">
        <v>9</v>
      </c>
      <c r="K6" s="338"/>
      <c r="L6" s="337" t="s">
        <v>10</v>
      </c>
      <c r="M6" s="338"/>
      <c r="N6" s="337" t="s">
        <v>11</v>
      </c>
      <c r="O6" s="338"/>
      <c r="P6" s="46"/>
    </row>
    <row r="7" spans="1:16" x14ac:dyDescent="0.25">
      <c r="A7" s="342"/>
      <c r="B7" s="342"/>
      <c r="C7" s="342"/>
      <c r="D7" s="48" t="s">
        <v>12</v>
      </c>
      <c r="E7" s="341" t="s">
        <v>13</v>
      </c>
      <c r="F7" s="48" t="s">
        <v>12</v>
      </c>
      <c r="G7" s="341" t="s">
        <v>119</v>
      </c>
      <c r="H7" s="48" t="s">
        <v>12</v>
      </c>
      <c r="I7" s="341" t="s">
        <v>14</v>
      </c>
      <c r="J7" s="48" t="s">
        <v>12</v>
      </c>
      <c r="K7" s="341" t="s">
        <v>14</v>
      </c>
      <c r="L7" s="48" t="s">
        <v>12</v>
      </c>
      <c r="M7" s="341" t="s">
        <v>14</v>
      </c>
      <c r="N7" s="48" t="s">
        <v>12</v>
      </c>
      <c r="O7" s="341" t="s">
        <v>14</v>
      </c>
      <c r="P7" s="46"/>
    </row>
    <row r="8" spans="1:16" ht="15.75" thickBot="1" x14ac:dyDescent="0.3">
      <c r="A8" s="353"/>
      <c r="B8" s="353"/>
      <c r="C8" s="353"/>
      <c r="D8" s="49" t="s">
        <v>15</v>
      </c>
      <c r="E8" s="353"/>
      <c r="F8" s="49" t="s">
        <v>15</v>
      </c>
      <c r="G8" s="353"/>
      <c r="H8" s="49" t="s">
        <v>15</v>
      </c>
      <c r="I8" s="353"/>
      <c r="J8" s="49" t="s">
        <v>15</v>
      </c>
      <c r="K8" s="353"/>
      <c r="L8" s="49" t="s">
        <v>15</v>
      </c>
      <c r="M8" s="353"/>
      <c r="N8" s="49" t="s">
        <v>15</v>
      </c>
      <c r="O8" s="353"/>
      <c r="P8" s="46"/>
    </row>
    <row r="9" spans="1:16" ht="15" customHeight="1" thickBot="1" x14ac:dyDescent="0.3">
      <c r="A9" s="50" t="s">
        <v>98</v>
      </c>
      <c r="B9" s="51"/>
      <c r="C9" s="52"/>
      <c r="D9" s="52"/>
      <c r="E9" s="52"/>
      <c r="F9" s="52"/>
      <c r="G9" s="52"/>
      <c r="H9" s="52"/>
      <c r="I9" s="52"/>
      <c r="J9" s="52"/>
      <c r="K9" s="52"/>
      <c r="L9" s="52"/>
      <c r="M9" s="52"/>
      <c r="N9" s="52"/>
      <c r="O9" s="52"/>
      <c r="P9" s="46"/>
    </row>
    <row r="10" spans="1:16" ht="15" customHeight="1" thickBot="1" x14ac:dyDescent="0.3">
      <c r="A10" s="53" t="s">
        <v>145</v>
      </c>
      <c r="B10" s="51"/>
      <c r="C10" s="52"/>
      <c r="D10" s="52"/>
      <c r="E10" s="52"/>
      <c r="F10" s="52"/>
      <c r="G10" s="52"/>
      <c r="H10" s="52"/>
      <c r="I10" s="52"/>
      <c r="J10" s="52"/>
      <c r="K10" s="52"/>
      <c r="L10" s="52"/>
      <c r="M10" s="52"/>
      <c r="N10" s="52"/>
      <c r="O10" s="52"/>
      <c r="P10" s="46"/>
    </row>
    <row r="11" spans="1:16" ht="15" customHeight="1" thickBot="1" x14ac:dyDescent="0.3">
      <c r="A11" s="54" t="s">
        <v>184</v>
      </c>
      <c r="B11" s="55" t="s">
        <v>16</v>
      </c>
      <c r="C11" s="56" t="str">
        <f ca="1">IFERROR('transfer 3'!Y9,"")</f>
        <v/>
      </c>
      <c r="D11" s="52">
        <v>3.4129999999999998</v>
      </c>
      <c r="E11" s="52" t="str">
        <f ca="1">IFERROR(D11*$C11,"")</f>
        <v/>
      </c>
      <c r="F11" s="57"/>
      <c r="G11" s="57"/>
      <c r="H11" s="57"/>
      <c r="I11" s="57"/>
      <c r="J11" s="57"/>
      <c r="K11" s="57"/>
      <c r="L11" s="57"/>
      <c r="M11" s="57"/>
      <c r="N11" s="57"/>
      <c r="O11" s="57"/>
      <c r="P11" s="46"/>
    </row>
    <row r="12" spans="1:16" ht="15" customHeight="1" thickBot="1" x14ac:dyDescent="0.3">
      <c r="A12" s="54" t="s">
        <v>144</v>
      </c>
      <c r="B12" s="55" t="s">
        <v>68</v>
      </c>
      <c r="C12" s="56" t="str">
        <f ca="1">IFERROR('transfer 3'!Y10,"")</f>
        <v/>
      </c>
      <c r="D12" s="52">
        <f>'Default Conversions'!D28</f>
        <v>0.10299999999999999</v>
      </c>
      <c r="E12" s="52" t="str">
        <f t="shared" ref="E12:I16" ca="1" si="0">IFERROR(D12*$C12,"")</f>
        <v/>
      </c>
      <c r="F12" s="52">
        <f>'Default Conversions'!F28</f>
        <v>13.1</v>
      </c>
      <c r="G12" s="52" t="str">
        <f t="shared" ca="1" si="0"/>
        <v/>
      </c>
      <c r="H12" s="52">
        <f>'Default Conversions'!H28</f>
        <v>0.01</v>
      </c>
      <c r="I12" s="52" t="str">
        <f t="shared" ref="I12" ca="1" si="1">IFERROR(H12*$C12,"")</f>
        <v/>
      </c>
      <c r="J12" s="52">
        <f>'Default Conversions'!J28</f>
        <v>6.2999999999999998E-6</v>
      </c>
      <c r="K12" s="52" t="str">
        <f t="shared" ref="K12:K16" ca="1" si="2">IFERROR(J12*$C12,"")</f>
        <v/>
      </c>
      <c r="L12" s="52">
        <f>'Default Conversions'!L28</f>
        <v>7.6000000000000004E-4</v>
      </c>
      <c r="M12" s="52" t="str">
        <f t="shared" ref="M12:M16" ca="1" si="3">IFERROR(L12*$C12,"")</f>
        <v/>
      </c>
      <c r="N12" s="52">
        <f>'Default Conversions'!N28</f>
        <v>8.3999999999999992E-6</v>
      </c>
      <c r="O12" s="52" t="str">
        <f t="shared" ref="O12:O16" ca="1" si="4">IFERROR(N12*$C12,"")</f>
        <v/>
      </c>
      <c r="P12" s="46"/>
    </row>
    <row r="13" spans="1:16" ht="15" customHeight="1" thickBot="1" x14ac:dyDescent="0.3">
      <c r="A13" s="54" t="s">
        <v>146</v>
      </c>
      <c r="B13" s="55" t="s">
        <v>17</v>
      </c>
      <c r="C13" s="56" t="str">
        <f ca="1">IFERROR('transfer 3'!Y11,"")</f>
        <v/>
      </c>
      <c r="D13" s="52">
        <f>'Default Conversions'!D10</f>
        <v>0.127</v>
      </c>
      <c r="E13" s="52" t="str">
        <f t="shared" ca="1" si="0"/>
        <v/>
      </c>
      <c r="F13" s="52">
        <f>'Default Conversions'!F10</f>
        <v>22.3</v>
      </c>
      <c r="G13" s="52" t="str">
        <f t="shared" ca="1" si="0"/>
        <v/>
      </c>
      <c r="H13" s="52">
        <f>'Default Conversions'!H10</f>
        <v>0.2</v>
      </c>
      <c r="I13" s="52" t="str">
        <f t="shared" ca="1" si="0"/>
        <v/>
      </c>
      <c r="J13" s="52">
        <f>'Default Conversions'!J10</f>
        <v>0</v>
      </c>
      <c r="K13" s="52" t="str">
        <f t="shared" ca="1" si="2"/>
        <v/>
      </c>
      <c r="L13" s="52">
        <f>'Default Conversions'!L10</f>
        <v>9.8999999999999999E-4</v>
      </c>
      <c r="M13" s="52" t="str">
        <f t="shared" ca="1" si="3"/>
        <v/>
      </c>
      <c r="N13" s="52" t="str">
        <f>'Default Conversions'!N10</f>
        <v>NP</v>
      </c>
      <c r="O13" s="52" t="str">
        <f t="shared" ca="1" si="4"/>
        <v/>
      </c>
      <c r="P13" s="46"/>
    </row>
    <row r="14" spans="1:16" ht="15" customHeight="1" thickBot="1" x14ac:dyDescent="0.3">
      <c r="A14" s="54" t="s">
        <v>296</v>
      </c>
      <c r="B14" s="55" t="s">
        <v>17</v>
      </c>
      <c r="C14" s="56" t="str">
        <f ca="1">IFERROR('transfer 3'!Y12,"")</f>
        <v/>
      </c>
      <c r="D14" s="52">
        <f>'Default Conversions'!D10</f>
        <v>0.127</v>
      </c>
      <c r="E14" s="52" t="str">
        <f t="shared" ca="1" si="0"/>
        <v/>
      </c>
      <c r="F14" s="52" t="str">
        <f ca="1">IFERROR(IF(ISNA('Transfer 1'!F7),'Default Conversions'!F10,'Transfer 1'!F7),"")</f>
        <v/>
      </c>
      <c r="G14" s="52" t="str">
        <f t="shared" ca="1" si="0"/>
        <v/>
      </c>
      <c r="H14" s="52" t="str">
        <f ca="1">IFERROR(IF(ISNA('Transfer 1'!H7),'Default Conversions'!H10,'Transfer 1'!H7),"")</f>
        <v/>
      </c>
      <c r="I14" s="52" t="str">
        <f t="shared" ca="1" si="0"/>
        <v/>
      </c>
      <c r="J14" s="52" t="str">
        <f ca="1">IFERROR(IF(ISNA('Transfer 1'!J7),'Default Conversions'!J10,'Transfer 1'!J7),"")</f>
        <v/>
      </c>
      <c r="K14" s="52" t="str">
        <f t="shared" ca="1" si="2"/>
        <v/>
      </c>
      <c r="L14" s="52" t="str">
        <f ca="1">IFERROR(IF(ISNA('Transfer 1'!L7),'Default Conversions'!L10,'Transfer 1'!L7),"")</f>
        <v/>
      </c>
      <c r="M14" s="52" t="str">
        <f t="shared" ca="1" si="3"/>
        <v/>
      </c>
      <c r="N14" s="52" t="str">
        <f ca="1">IFERROR(IF(ISNA('Transfer 1'!N7),'Default Conversions'!N10,'Transfer 1'!N7),"")</f>
        <v/>
      </c>
      <c r="O14" s="52" t="str">
        <f t="shared" ca="1" si="4"/>
        <v/>
      </c>
      <c r="P14" s="46"/>
    </row>
    <row r="15" spans="1:16" ht="15" customHeight="1" thickBot="1" x14ac:dyDescent="0.3">
      <c r="A15" s="54" t="str">
        <f ca="1">IFERROR('transfer 3'!Q13,"Other on-site renewable energy use #1")</f>
        <v>Other on-site renewable energy use #1</v>
      </c>
      <c r="B15" s="55" t="str">
        <f ca="1">IFERROR('transfer 3'!R12,"TBD")</f>
        <v>TBD</v>
      </c>
      <c r="C15" s="56" t="str">
        <f ca="1">IFERROR('transfer 3'!Y13,"")</f>
        <v/>
      </c>
      <c r="D15" s="52" t="str">
        <f ca="1">IFERROR('Transfer 1'!D56,"")</f>
        <v/>
      </c>
      <c r="E15" s="52" t="str">
        <f t="shared" ca="1" si="0"/>
        <v/>
      </c>
      <c r="F15" s="52" t="str">
        <f ca="1">IFERROR('Transfer 1'!F56,"")</f>
        <v/>
      </c>
      <c r="G15" s="52" t="str">
        <f t="shared" ca="1" si="0"/>
        <v/>
      </c>
      <c r="H15" s="52" t="str">
        <f ca="1">IFERROR('Transfer 1'!H56,"")</f>
        <v/>
      </c>
      <c r="I15" s="52" t="str">
        <f t="shared" ca="1" si="0"/>
        <v/>
      </c>
      <c r="J15" s="52" t="str">
        <f ca="1">IFERROR('Transfer 1'!J56,"")</f>
        <v/>
      </c>
      <c r="K15" s="52" t="str">
        <f t="shared" ca="1" si="2"/>
        <v/>
      </c>
      <c r="L15" s="52" t="str">
        <f ca="1">IFERROR('Transfer 1'!L56,"")</f>
        <v/>
      </c>
      <c r="M15" s="52" t="str">
        <f t="shared" ca="1" si="3"/>
        <v/>
      </c>
      <c r="N15" s="52" t="str">
        <f ca="1">IFERROR('Transfer 1'!N56,"")</f>
        <v/>
      </c>
      <c r="O15" s="52" t="str">
        <f t="shared" ca="1" si="4"/>
        <v/>
      </c>
      <c r="P15" s="46"/>
    </row>
    <row r="16" spans="1:16" ht="15" customHeight="1" thickBot="1" x14ac:dyDescent="0.3">
      <c r="A16" s="54" t="str">
        <f ca="1">IFERROR('transfer 3'!Q14,"Other on-site renewable energy use #2")</f>
        <v>Other on-site renewable energy use #2</v>
      </c>
      <c r="B16" s="55" t="str">
        <f ca="1">IFERROR('transfer 3'!R13,"TBD")</f>
        <v>TBD</v>
      </c>
      <c r="C16" s="56" t="str">
        <f ca="1">IFERROR('transfer 3'!Y14,"")</f>
        <v/>
      </c>
      <c r="D16" s="52" t="str">
        <f ca="1">IFERROR('Transfer 1'!D57,"")</f>
        <v/>
      </c>
      <c r="E16" s="52" t="str">
        <f t="shared" ca="1" si="0"/>
        <v/>
      </c>
      <c r="F16" s="52" t="str">
        <f ca="1">IFERROR('Transfer 1'!F57,"")</f>
        <v/>
      </c>
      <c r="G16" s="52" t="str">
        <f t="shared" ca="1" si="0"/>
        <v/>
      </c>
      <c r="H16" s="52" t="str">
        <f ca="1">IFERROR('Transfer 1'!H57,"")</f>
        <v/>
      </c>
      <c r="I16" s="52" t="str">
        <f t="shared" ca="1" si="0"/>
        <v/>
      </c>
      <c r="J16" s="52" t="str">
        <f ca="1">IFERROR('Transfer 1'!J57,"")</f>
        <v/>
      </c>
      <c r="K16" s="52" t="str">
        <f t="shared" ca="1" si="2"/>
        <v/>
      </c>
      <c r="L16" s="52" t="str">
        <f ca="1">IFERROR('Transfer 1'!L57,"")</f>
        <v/>
      </c>
      <c r="M16" s="52" t="str">
        <f t="shared" ca="1" si="3"/>
        <v/>
      </c>
      <c r="N16" s="52" t="str">
        <f ca="1">IFERROR('Transfer 1'!N57,"")</f>
        <v/>
      </c>
      <c r="O16" s="52" t="str">
        <f t="shared" ca="1" si="4"/>
        <v/>
      </c>
      <c r="P16" s="46"/>
    </row>
    <row r="17" spans="1:16" ht="15" customHeight="1" thickBot="1" x14ac:dyDescent="0.3">
      <c r="A17" s="124" t="s">
        <v>147</v>
      </c>
      <c r="B17" s="120"/>
      <c r="C17" s="121"/>
      <c r="D17" s="121"/>
      <c r="E17" s="122">
        <f ca="1">SUM(E11:E16)</f>
        <v>0</v>
      </c>
      <c r="F17" s="123"/>
      <c r="G17" s="122">
        <f ca="1">SUM(G12:G16)</f>
        <v>0</v>
      </c>
      <c r="H17" s="123"/>
      <c r="I17" s="122">
        <f ca="1">SUM(I12:I16)</f>
        <v>0</v>
      </c>
      <c r="J17" s="123"/>
      <c r="K17" s="122">
        <f ca="1">SUM(K12:K16)</f>
        <v>0</v>
      </c>
      <c r="L17" s="123"/>
      <c r="M17" s="122">
        <f ca="1">SUM(M12:M16)</f>
        <v>0</v>
      </c>
      <c r="N17" s="123"/>
      <c r="O17" s="122">
        <f ca="1">SUM(O12:O16)</f>
        <v>0</v>
      </c>
      <c r="P17" s="46"/>
    </row>
    <row r="18" spans="1:16" ht="30" customHeight="1" thickBot="1" x14ac:dyDescent="0.3">
      <c r="A18" s="343" t="s">
        <v>141</v>
      </c>
      <c r="B18" s="344"/>
      <c r="C18" s="344"/>
      <c r="D18" s="344"/>
      <c r="E18" s="344"/>
      <c r="F18" s="344"/>
      <c r="G18" s="344"/>
      <c r="H18" s="344"/>
      <c r="I18" s="344"/>
      <c r="J18" s="344"/>
      <c r="K18" s="344"/>
      <c r="L18" s="344"/>
      <c r="M18" s="344"/>
      <c r="N18" s="344"/>
      <c r="O18" s="345"/>
      <c r="P18" s="46"/>
    </row>
    <row r="19" spans="1:16" ht="15" customHeight="1" thickBot="1" x14ac:dyDescent="0.3">
      <c r="A19" s="53" t="s">
        <v>148</v>
      </c>
      <c r="B19" s="55"/>
      <c r="C19" s="52"/>
      <c r="D19" s="52"/>
      <c r="E19" s="52"/>
      <c r="F19" s="52"/>
      <c r="G19" s="52"/>
      <c r="H19" s="52"/>
      <c r="I19" s="52"/>
      <c r="J19" s="52"/>
      <c r="K19" s="52"/>
      <c r="L19" s="52"/>
      <c r="M19" s="52"/>
      <c r="N19" s="52"/>
      <c r="O19" s="52"/>
      <c r="P19" s="46"/>
    </row>
    <row r="20" spans="1:16" ht="15" customHeight="1" thickBot="1" x14ac:dyDescent="0.3">
      <c r="A20" s="54" t="s">
        <v>324</v>
      </c>
      <c r="B20" s="55" t="s">
        <v>16</v>
      </c>
      <c r="C20" s="56" t="str">
        <f ca="1">IFERROR('transfer 3'!Y17,"")</f>
        <v/>
      </c>
      <c r="D20" s="52">
        <v>3.4129999999999998</v>
      </c>
      <c r="E20" s="52" t="str">
        <f ca="1">IFERROR(D20*$C20,"")</f>
        <v/>
      </c>
      <c r="F20" s="59"/>
      <c r="G20" s="59"/>
      <c r="H20" s="59"/>
      <c r="I20" s="59"/>
      <c r="J20" s="59"/>
      <c r="K20" s="59"/>
      <c r="L20" s="59"/>
      <c r="M20" s="59"/>
      <c r="N20" s="59"/>
      <c r="O20" s="59"/>
      <c r="P20" s="46"/>
    </row>
    <row r="21" spans="1:16" ht="15" customHeight="1" thickBot="1" x14ac:dyDescent="0.3">
      <c r="A21" s="54" t="s">
        <v>297</v>
      </c>
      <c r="B21" s="55" t="s">
        <v>308</v>
      </c>
      <c r="C21" s="56" t="str">
        <f ca="1">IFERROR('transfer 3'!Y18,"")</f>
        <v/>
      </c>
      <c r="D21" s="52">
        <f>'Default Conversions'!D11</f>
        <v>0.13900000000000001</v>
      </c>
      <c r="E21" s="52" t="str">
        <f t="shared" ref="E21:G34" ca="1" si="5">IFERROR(D21*$C21,"")</f>
        <v/>
      </c>
      <c r="F21" s="52" t="str">
        <f ca="1">IFERROR(IF(ISNA('Transfer 1'!F8),'Default Conversions'!F11,'Transfer 1'!F8),"")</f>
        <v/>
      </c>
      <c r="G21" s="52" t="str">
        <f t="shared" ref="G21:G29" ca="1" si="6">IFERROR(F21*$C21,"")</f>
        <v/>
      </c>
      <c r="H21" s="52" t="str">
        <f ca="1">IFERROR(IF(ISNA('Transfer 1'!H8),'Default Conversions'!H11,'Transfer 1'!H8),"")</f>
        <v/>
      </c>
      <c r="I21" s="52" t="str">
        <f t="shared" ref="I21:I34" ca="1" si="7">IFERROR(H21*$C21,"")</f>
        <v/>
      </c>
      <c r="J21" s="52" t="str">
        <f ca="1">IFERROR(IF(ISNA('Transfer 1'!J8),'Default Conversions'!J11,'Transfer 1'!J8),"")</f>
        <v/>
      </c>
      <c r="K21" s="52" t="str">
        <f t="shared" ref="K21:K34" ca="1" si="8">IFERROR(J21*$C21,"")</f>
        <v/>
      </c>
      <c r="L21" s="52" t="str">
        <f ca="1">IFERROR(IF(ISNA('Transfer 1'!L8),'Default Conversions'!L11,'Transfer 1'!L8),"")</f>
        <v/>
      </c>
      <c r="M21" s="52" t="str">
        <f t="shared" ref="M21:M34" ca="1" si="9">IFERROR(L21*$C21,"")</f>
        <v/>
      </c>
      <c r="N21" s="52" t="str">
        <f ca="1">IFERROR(IF(ISNA('Transfer 1'!N8),'Default Conversions'!N11,'Transfer 1'!N8),"")</f>
        <v/>
      </c>
      <c r="O21" s="52" t="str">
        <f t="shared" ref="O21:O34" ca="1" si="10">IFERROR(N21*$C21,"")</f>
        <v/>
      </c>
      <c r="P21" s="46"/>
    </row>
    <row r="22" spans="1:16" ht="15" customHeight="1" thickBot="1" x14ac:dyDescent="0.3">
      <c r="A22" s="54" t="s">
        <v>298</v>
      </c>
      <c r="B22" s="55" t="s">
        <v>308</v>
      </c>
      <c r="C22" s="56" t="str">
        <f ca="1">IFERROR('transfer 3'!Y19,"")</f>
        <v/>
      </c>
      <c r="D22" s="52">
        <f>'Default Conversions'!D12</f>
        <v>0.13900000000000001</v>
      </c>
      <c r="E22" s="52" t="str">
        <f t="shared" ca="1" si="5"/>
        <v/>
      </c>
      <c r="F22" s="52">
        <f>'Default Conversions'!F12</f>
        <v>22.21</v>
      </c>
      <c r="G22" s="52" t="str">
        <f t="shared" ca="1" si="6"/>
        <v/>
      </c>
      <c r="H22" s="52">
        <f>'Default Conversions'!H12</f>
        <v>0.1565</v>
      </c>
      <c r="I22" s="52" t="str">
        <f t="shared" ca="1" si="7"/>
        <v/>
      </c>
      <c r="J22" s="52">
        <f>'Default Conversions'!J12</f>
        <v>1.45E-4</v>
      </c>
      <c r="K22" s="52" t="str">
        <f t="shared" ca="1" si="8"/>
        <v/>
      </c>
      <c r="L22" s="52">
        <f>'Default Conversions'!L12</f>
        <v>1.4499999999999999E-2</v>
      </c>
      <c r="M22" s="52" t="str">
        <f t="shared" ca="1" si="9"/>
        <v/>
      </c>
      <c r="N22" s="52">
        <f>'Default Conversions'!N12</f>
        <v>4.0000000000000003E-5</v>
      </c>
      <c r="O22" s="52" t="str">
        <f t="shared" ca="1" si="10"/>
        <v/>
      </c>
      <c r="P22" s="46"/>
    </row>
    <row r="23" spans="1:16" ht="15" customHeight="1" thickBot="1" x14ac:dyDescent="0.3">
      <c r="A23" s="54" t="s">
        <v>299</v>
      </c>
      <c r="B23" s="55" t="s">
        <v>308</v>
      </c>
      <c r="C23" s="56" t="str">
        <f ca="1">IFERROR('transfer 3'!Y20,"")</f>
        <v/>
      </c>
      <c r="D23" s="52">
        <f>'Default Conversions'!D13</f>
        <v>0.13900000000000001</v>
      </c>
      <c r="E23" s="52" t="str">
        <f t="shared" ca="1" si="5"/>
        <v/>
      </c>
      <c r="F23" s="52">
        <f>'Default Conversions'!F13</f>
        <v>22.24</v>
      </c>
      <c r="G23" s="52" t="str">
        <f t="shared" ca="1" si="6"/>
        <v/>
      </c>
      <c r="H23" s="52">
        <f>'Default Conversions'!H13</f>
        <v>0.10100000000000001</v>
      </c>
      <c r="I23" s="52" t="str">
        <f t="shared" ca="1" si="7"/>
        <v/>
      </c>
      <c r="J23" s="52">
        <f>'Default Conversions'!J13</f>
        <v>1.2999999999999999E-4</v>
      </c>
      <c r="K23" s="52" t="str">
        <f t="shared" ca="1" si="8"/>
        <v/>
      </c>
      <c r="L23" s="52">
        <f>'Default Conversions'!L13</f>
        <v>8.9999999999999993E-3</v>
      </c>
      <c r="M23" s="52" t="str">
        <f t="shared" ca="1" si="9"/>
        <v/>
      </c>
      <c r="N23" s="52">
        <f>'Default Conversions'!N13</f>
        <v>4.0000000000000003E-5</v>
      </c>
      <c r="O23" s="52" t="str">
        <f t="shared" ca="1" si="10"/>
        <v/>
      </c>
      <c r="P23" s="46"/>
    </row>
    <row r="24" spans="1:16" ht="15" customHeight="1" thickBot="1" x14ac:dyDescent="0.3">
      <c r="A24" s="54" t="s">
        <v>300</v>
      </c>
      <c r="B24" s="55" t="s">
        <v>308</v>
      </c>
      <c r="C24" s="56" t="str">
        <f ca="1">IFERROR('transfer 3'!Y21,"")</f>
        <v/>
      </c>
      <c r="D24" s="52">
        <f>'Default Conversions'!D14</f>
        <v>0.13900000000000001</v>
      </c>
      <c r="E24" s="52" t="str">
        <f t="shared" ca="1" si="5"/>
        <v/>
      </c>
      <c r="F24" s="52">
        <f>'Default Conversions'!F14</f>
        <v>22.24</v>
      </c>
      <c r="G24" s="52" t="str">
        <f t="shared" ca="1" si="6"/>
        <v/>
      </c>
      <c r="H24" s="52">
        <f>'Default Conversions'!H14</f>
        <v>0.14899999999999999</v>
      </c>
      <c r="I24" s="52" t="str">
        <f t="shared" ca="1" si="7"/>
        <v/>
      </c>
      <c r="J24" s="52">
        <f>'Default Conversions'!J14</f>
        <v>1.2999999999999999E-4</v>
      </c>
      <c r="K24" s="52" t="str">
        <f t="shared" ca="1" si="8"/>
        <v/>
      </c>
      <c r="L24" s="52">
        <f>'Default Conversions'!L14</f>
        <v>6.0000000000000001E-3</v>
      </c>
      <c r="M24" s="52" t="str">
        <f t="shared" ca="1" si="9"/>
        <v/>
      </c>
      <c r="N24" s="52">
        <f>'Default Conversions'!N14</f>
        <v>4.0000000000000003E-5</v>
      </c>
      <c r="O24" s="52" t="str">
        <f t="shared" ca="1" si="10"/>
        <v/>
      </c>
      <c r="P24" s="46"/>
    </row>
    <row r="25" spans="1:16" ht="15" customHeight="1" thickBot="1" x14ac:dyDescent="0.3">
      <c r="A25" s="54" t="s">
        <v>301</v>
      </c>
      <c r="B25" s="55" t="s">
        <v>308</v>
      </c>
      <c r="C25" s="56" t="str">
        <f ca="1">IFERROR('transfer 3'!Y22,"")</f>
        <v/>
      </c>
      <c r="D25" s="52">
        <f>'Default Conversions'!D20</f>
        <v>0.124</v>
      </c>
      <c r="E25" s="52" t="str">
        <f t="shared" ca="1" si="5"/>
        <v/>
      </c>
      <c r="F25" s="52" t="str">
        <f ca="1">IFERROR(IF(ISNA('Transfer 1'!F9),'Default Conversions'!F20,'Transfer 1'!F9),"")</f>
        <v/>
      </c>
      <c r="G25" s="52" t="str">
        <f t="shared" ca="1" si="6"/>
        <v/>
      </c>
      <c r="H25" s="52" t="str">
        <f ca="1">IFERROR(IF(ISNA('Transfer 1'!H9),'Default Conversions'!H20,'Transfer 1'!H9),"")</f>
        <v/>
      </c>
      <c r="I25" s="52" t="str">
        <f t="shared" ca="1" si="7"/>
        <v/>
      </c>
      <c r="J25" s="52" t="str">
        <f ca="1">IFERROR(IF(ISNA('Transfer 1'!J9),'Default Conversions'!J20,'Transfer 1'!J9),"")</f>
        <v/>
      </c>
      <c r="K25" s="52" t="str">
        <f t="shared" ca="1" si="8"/>
        <v/>
      </c>
      <c r="L25" s="52" t="str">
        <f ca="1">IFERROR(IF(ISNA('Transfer 1'!L9),'Default Conversions'!L20,'Transfer 1'!L9),"")</f>
        <v/>
      </c>
      <c r="M25" s="52" t="str">
        <f t="shared" ca="1" si="9"/>
        <v/>
      </c>
      <c r="N25" s="52" t="str">
        <f ca="1">IFERROR(IF(ISNA('Transfer 1'!N9),'Default Conversions'!N20,'Transfer 1'!N9),"")</f>
        <v/>
      </c>
      <c r="O25" s="52" t="str">
        <f t="shared" ca="1" si="10"/>
        <v/>
      </c>
      <c r="P25" s="46"/>
    </row>
    <row r="26" spans="1:16" ht="15" customHeight="1" thickBot="1" x14ac:dyDescent="0.3">
      <c r="A26" s="54" t="s">
        <v>302</v>
      </c>
      <c r="B26" s="55" t="s">
        <v>308</v>
      </c>
      <c r="C26" s="56" t="str">
        <f ca="1">IFERROR('transfer 3'!Y23,"")</f>
        <v/>
      </c>
      <c r="D26" s="52">
        <f>'Default Conversions'!D21</f>
        <v>0.124</v>
      </c>
      <c r="E26" s="52" t="str">
        <f t="shared" ca="1" si="5"/>
        <v/>
      </c>
      <c r="F26" s="52">
        <f>'Default Conversions'!F21</f>
        <v>17.48</v>
      </c>
      <c r="G26" s="52" t="str">
        <f t="shared" ca="1" si="6"/>
        <v/>
      </c>
      <c r="H26" s="52">
        <f>'Default Conversions'!H21</f>
        <v>3.6999999999999998E-2</v>
      </c>
      <c r="I26" s="52" t="str">
        <f t="shared" ca="1" si="7"/>
        <v/>
      </c>
      <c r="J26" s="52">
        <f>'Default Conversions'!J21</f>
        <v>2.5000000000000001E-4</v>
      </c>
      <c r="K26" s="52" t="str">
        <f t="shared" ca="1" si="8"/>
        <v/>
      </c>
      <c r="L26" s="52">
        <f>'Default Conversions'!L21</f>
        <v>0.16500000000000001</v>
      </c>
      <c r="M26" s="52" t="str">
        <f t="shared" ca="1" si="9"/>
        <v/>
      </c>
      <c r="N26" s="52">
        <f>'Default Conversions'!N21</f>
        <v>8.0000000000000007E-5</v>
      </c>
      <c r="O26" s="52" t="str">
        <f t="shared" ca="1" si="10"/>
        <v/>
      </c>
      <c r="P26" s="46"/>
    </row>
    <row r="27" spans="1:16" ht="15" customHeight="1" thickBot="1" x14ac:dyDescent="0.3">
      <c r="A27" s="54" t="s">
        <v>303</v>
      </c>
      <c r="B27" s="55" t="s">
        <v>308</v>
      </c>
      <c r="C27" s="56" t="str">
        <f ca="1">IFERROR('transfer 3'!Y24,"")</f>
        <v/>
      </c>
      <c r="D27" s="52">
        <f>'Default Conversions'!D22</f>
        <v>0.124</v>
      </c>
      <c r="E27" s="52" t="str">
        <f t="shared" ca="1" si="5"/>
        <v/>
      </c>
      <c r="F27" s="52">
        <f>'Default Conversions'!F22</f>
        <v>19.93</v>
      </c>
      <c r="G27" s="52" t="str">
        <f t="shared" ca="1" si="6"/>
        <v/>
      </c>
      <c r="H27" s="52">
        <f>'Default Conversions'!H22</f>
        <v>3.2000000000000001E-2</v>
      </c>
      <c r="I27" s="52" t="str">
        <f t="shared" ca="1" si="7"/>
        <v/>
      </c>
      <c r="J27" s="52">
        <f>'Default Conversions'!J22</f>
        <v>2.9E-4</v>
      </c>
      <c r="K27" s="52" t="str">
        <f t="shared" ca="1" si="8"/>
        <v/>
      </c>
      <c r="L27" s="52">
        <f>'Default Conversions'!L22</f>
        <v>2E-3</v>
      </c>
      <c r="M27" s="52" t="str">
        <f t="shared" ca="1" si="9"/>
        <v/>
      </c>
      <c r="N27" s="52">
        <f>'Default Conversions'!N22</f>
        <v>9.0000000000000006E-5</v>
      </c>
      <c r="O27" s="52" t="str">
        <f t="shared" ca="1" si="10"/>
        <v/>
      </c>
      <c r="P27" s="46"/>
    </row>
    <row r="28" spans="1:16" ht="15" customHeight="1" thickBot="1" x14ac:dyDescent="0.3">
      <c r="A28" s="54" t="s">
        <v>149</v>
      </c>
      <c r="B28" s="55" t="s">
        <v>24</v>
      </c>
      <c r="C28" s="56" t="str">
        <f ca="1">IFERROR('transfer 3'!Y25,"")</f>
        <v/>
      </c>
      <c r="D28" s="52">
        <f>'Default Conversions'!D26</f>
        <v>0.10299999999999999</v>
      </c>
      <c r="E28" s="52" t="str">
        <f t="shared" ca="1" si="5"/>
        <v/>
      </c>
      <c r="F28" s="52" t="str">
        <f ca="1">IFERROR(IF(ISNA('Transfer 1'!F12),'Default Conversions'!F26,'Transfer 1'!F12),"")</f>
        <v/>
      </c>
      <c r="G28" s="52" t="str">
        <f t="shared" ca="1" si="6"/>
        <v/>
      </c>
      <c r="H28" s="52" t="str">
        <f ca="1">IFERROR(IF(ISNA('Transfer 1'!H12),'Default Conversions'!H26,'Transfer 1'!H12),"")</f>
        <v/>
      </c>
      <c r="I28" s="52" t="str">
        <f t="shared" ca="1" si="7"/>
        <v/>
      </c>
      <c r="J28" s="52" t="str">
        <f ca="1">IFERROR(IF(ISNA('Transfer 1'!J12),'Default Conversions'!J26,'Transfer 1'!J12),"")</f>
        <v/>
      </c>
      <c r="K28" s="52" t="str">
        <f t="shared" ca="1" si="8"/>
        <v/>
      </c>
      <c r="L28" s="52" t="str">
        <f ca="1">IFERROR(IF(ISNA('Transfer 1'!L12),'Default Conversions'!L26,'Transfer 1'!L12),"")</f>
        <v/>
      </c>
      <c r="M28" s="52" t="str">
        <f t="shared" ca="1" si="9"/>
        <v/>
      </c>
      <c r="N28" s="52" t="str">
        <f ca="1">IFERROR(IF(ISNA('Transfer 1'!N12),'Default Conversions'!N26,'Transfer 1'!N12),"")</f>
        <v/>
      </c>
      <c r="O28" s="52" t="str">
        <f t="shared" ca="1" si="10"/>
        <v/>
      </c>
      <c r="P28" s="46"/>
    </row>
    <row r="29" spans="1:16" ht="15" customHeight="1" thickBot="1" x14ac:dyDescent="0.3">
      <c r="A29" s="54" t="s">
        <v>304</v>
      </c>
      <c r="B29" s="55" t="s">
        <v>24</v>
      </c>
      <c r="C29" s="56" t="str">
        <f ca="1">IFERROR('transfer 3'!Y26,"")</f>
        <v/>
      </c>
      <c r="D29" s="52" t="str">
        <f>'Default Conversions'!D27</f>
        <v>NP</v>
      </c>
      <c r="E29" s="52" t="str">
        <f t="shared" ca="1" si="5"/>
        <v/>
      </c>
      <c r="F29" s="52" t="str">
        <f ca="1">IFERROR(IF(ISNA('Transfer 1'!F10),'Default Conversions'!F27,'Transfer 1'!F10),"")</f>
        <v/>
      </c>
      <c r="G29" s="52" t="str">
        <f t="shared" ca="1" si="6"/>
        <v/>
      </c>
      <c r="H29" s="52" t="str">
        <f ca="1">IFERROR(IF(ISNA('Transfer 1'!H10),'Default Conversions'!H27,'Transfer 1'!H10),"")</f>
        <v/>
      </c>
      <c r="I29" s="52" t="str">
        <f t="shared" ca="1" si="7"/>
        <v/>
      </c>
      <c r="J29" s="52" t="str">
        <f ca="1">IFERROR(IF(ISNA('Transfer 1'!J10),'Default Conversions'!J27,'Transfer 1'!J10),"")</f>
        <v/>
      </c>
      <c r="K29" s="52" t="str">
        <f t="shared" ca="1" si="8"/>
        <v/>
      </c>
      <c r="L29" s="52" t="str">
        <f ca="1">IFERROR(IF(ISNA('Transfer 1'!L10),'Default Conversions'!L27,'Transfer 1'!L10),"")</f>
        <v/>
      </c>
      <c r="M29" s="52" t="str">
        <f t="shared" ca="1" si="9"/>
        <v/>
      </c>
      <c r="N29" s="52" t="str">
        <f ca="1">IFERROR(IF(ISNA('Transfer 1'!N10),'Default Conversions'!N27,'Transfer 1'!N10),"")</f>
        <v/>
      </c>
      <c r="O29" s="52" t="str">
        <f t="shared" ca="1" si="10"/>
        <v/>
      </c>
      <c r="P29" s="46"/>
    </row>
    <row r="30" spans="1:16" ht="15" customHeight="1" thickBot="1" x14ac:dyDescent="0.3">
      <c r="A30" s="54" t="s">
        <v>305</v>
      </c>
      <c r="B30" s="55" t="s">
        <v>24</v>
      </c>
      <c r="C30" s="56" t="str">
        <f ca="1">IFERROR('transfer 3'!Y27,"")</f>
        <v/>
      </c>
      <c r="D30" s="52" t="str">
        <f>'Default Conversions'!D27</f>
        <v>NP</v>
      </c>
      <c r="E30" s="52" t="str">
        <f t="shared" ca="1" si="5"/>
        <v/>
      </c>
      <c r="F30" s="52">
        <f>'Default Conversions'!F27</f>
        <v>1957.835</v>
      </c>
      <c r="G30" s="52" t="str">
        <f t="shared" ca="1" si="5"/>
        <v/>
      </c>
      <c r="H30" s="52">
        <f>'Default Conversions'!H27</f>
        <v>16.032499999999999</v>
      </c>
      <c r="I30" s="52" t="str">
        <f t="shared" ca="1" si="7"/>
        <v/>
      </c>
      <c r="J30" s="52">
        <f>'Default Conversions'!J27</f>
        <v>2.3045E-2</v>
      </c>
      <c r="K30" s="52" t="str">
        <f t="shared" ca="1" si="8"/>
        <v/>
      </c>
      <c r="L30" s="52">
        <f>'Default Conversions'!L27</f>
        <v>0.27750000000000002</v>
      </c>
      <c r="M30" s="52" t="str">
        <f t="shared" ca="1" si="9"/>
        <v/>
      </c>
      <c r="N30" s="52">
        <f>'Default Conversions'!N27</f>
        <v>0</v>
      </c>
      <c r="O30" s="52" t="str">
        <f t="shared" ca="1" si="10"/>
        <v/>
      </c>
      <c r="P30" s="46"/>
    </row>
    <row r="31" spans="1:16" ht="15" customHeight="1" thickBot="1" x14ac:dyDescent="0.3">
      <c r="A31" s="54" t="s">
        <v>306</v>
      </c>
      <c r="B31" s="55" t="s">
        <v>17</v>
      </c>
      <c r="C31" s="56" t="str">
        <f ca="1">IFERROR('transfer 3'!Y28,"")</f>
        <v/>
      </c>
      <c r="D31" s="52" t="str">
        <f>'Default Conversions'!D25</f>
        <v>NP</v>
      </c>
      <c r="E31" s="52" t="str">
        <f t="shared" ca="1" si="5"/>
        <v/>
      </c>
      <c r="F31" s="52" t="str">
        <f ca="1">IFERROR(IF(ISNA('Transfer 1'!F11),'Default Conversions'!F25,'Transfer 1'!F11),"")</f>
        <v/>
      </c>
      <c r="G31" s="52" t="str">
        <f t="shared" ca="1" si="5"/>
        <v/>
      </c>
      <c r="H31" s="52" t="str">
        <f ca="1">IFERROR(IF(ISNA('Transfer 1'!H11),'Default Conversions'!H25,'Transfer 1'!H11),"")</f>
        <v/>
      </c>
      <c r="I31" s="52" t="str">
        <f t="shared" ca="1" si="7"/>
        <v/>
      </c>
      <c r="J31" s="52" t="str">
        <f ca="1">IFERROR(IF(ISNA('Transfer 1'!J11),'Default Conversions'!J25,'Transfer 1'!J11),"")</f>
        <v/>
      </c>
      <c r="K31" s="52" t="str">
        <f t="shared" ca="1" si="8"/>
        <v/>
      </c>
      <c r="L31" s="52" t="str">
        <f ca="1">IFERROR(IF(ISNA('Transfer 1'!L11),'Default Conversions'!L25,'Transfer 1'!L11),"")</f>
        <v/>
      </c>
      <c r="M31" s="52" t="str">
        <f t="shared" ca="1" si="9"/>
        <v/>
      </c>
      <c r="N31" s="52" t="str">
        <f ca="1">IFERROR(IF(ISNA('Transfer 1'!N11),'Default Conversions'!N25,'Transfer 1'!N11),"")</f>
        <v/>
      </c>
      <c r="O31" s="52" t="str">
        <f t="shared" ca="1" si="10"/>
        <v/>
      </c>
      <c r="P31" s="46"/>
    </row>
    <row r="32" spans="1:16" ht="15" customHeight="1" thickBot="1" x14ac:dyDescent="0.3">
      <c r="A32" s="54" t="s">
        <v>307</v>
      </c>
      <c r="B32" s="55" t="s">
        <v>17</v>
      </c>
      <c r="C32" s="56" t="str">
        <f ca="1">IFERROR('transfer 3'!Y29,"")</f>
        <v/>
      </c>
      <c r="D32" s="52" t="str">
        <f>'Default Conversions'!D25</f>
        <v>NP</v>
      </c>
      <c r="E32" s="52" t="str">
        <f t="shared" ca="1" si="5"/>
        <v/>
      </c>
      <c r="F32" s="52">
        <f>'Default Conversions'!F25</f>
        <v>12.69</v>
      </c>
      <c r="G32" s="52" t="str">
        <f t="shared" ca="1" si="5"/>
        <v/>
      </c>
      <c r="H32" s="52">
        <f>'Default Conversions'!H25</f>
        <v>2.1000000000000001E-2</v>
      </c>
      <c r="I32" s="52" t="str">
        <f t="shared" ca="1" si="7"/>
        <v/>
      </c>
      <c r="J32" s="52">
        <f>'Default Conversions'!J25</f>
        <v>1.2999999999999999E-4</v>
      </c>
      <c r="K32" s="52" t="str">
        <f t="shared" ca="1" si="8"/>
        <v/>
      </c>
      <c r="L32" s="52">
        <f>'Default Conversions'!L25</f>
        <v>1E-3</v>
      </c>
      <c r="M32" s="52" t="str">
        <f t="shared" ca="1" si="9"/>
        <v/>
      </c>
      <c r="N32" s="52">
        <f>'Default Conversions'!N25</f>
        <v>0</v>
      </c>
      <c r="O32" s="52" t="str">
        <f t="shared" ca="1" si="10"/>
        <v/>
      </c>
      <c r="P32" s="46"/>
    </row>
    <row r="33" spans="1:16" ht="15" customHeight="1" thickBot="1" x14ac:dyDescent="0.3">
      <c r="A33" s="54" t="str">
        <f ca="1">IFERROR('transfer 3'!Q30,"Other on-site conventional energy use #1")</f>
        <v>Other on-site conventional energy use #1</v>
      </c>
      <c r="B33" s="55" t="str">
        <f ca="1">IFERROR('transfer 3'!R30,"TBD")</f>
        <v>TBD</v>
      </c>
      <c r="C33" s="56" t="str">
        <f ca="1">IFERROR('transfer 3'!Y30,"")</f>
        <v/>
      </c>
      <c r="D33" s="52" t="str">
        <f ca="1">IFERROR('Transfer 1'!D62,"")</f>
        <v/>
      </c>
      <c r="E33" s="52" t="str">
        <f t="shared" ca="1" si="5"/>
        <v/>
      </c>
      <c r="F33" s="52" t="str">
        <f ca="1">IFERROR('Transfer 1'!F62,"")</f>
        <v/>
      </c>
      <c r="G33" s="52" t="str">
        <f t="shared" ca="1" si="5"/>
        <v/>
      </c>
      <c r="H33" s="52" t="str">
        <f ca="1">IFERROR('Transfer 1'!H62,"")</f>
        <v/>
      </c>
      <c r="I33" s="52" t="str">
        <f t="shared" ca="1" si="7"/>
        <v/>
      </c>
      <c r="J33" s="52" t="str">
        <f ca="1">IFERROR('Transfer 1'!J62,"")</f>
        <v/>
      </c>
      <c r="K33" s="52" t="str">
        <f t="shared" ca="1" si="8"/>
        <v/>
      </c>
      <c r="L33" s="52" t="str">
        <f ca="1">IFERROR('Transfer 1'!L62,"")</f>
        <v/>
      </c>
      <c r="M33" s="52" t="str">
        <f t="shared" ca="1" si="9"/>
        <v/>
      </c>
      <c r="N33" s="52" t="str">
        <f ca="1">IFERROR('Transfer 1'!N62,"")</f>
        <v/>
      </c>
      <c r="O33" s="52" t="str">
        <f t="shared" ca="1" si="10"/>
        <v/>
      </c>
      <c r="P33" s="46"/>
    </row>
    <row r="34" spans="1:16" ht="15" customHeight="1" thickBot="1" x14ac:dyDescent="0.3">
      <c r="A34" s="54" t="str">
        <f ca="1">IFERROR('transfer 3'!Q31,"Other on-site conventional energy use #2")</f>
        <v>Other on-site conventional energy use #2</v>
      </c>
      <c r="B34" s="55" t="str">
        <f ca="1">IFERROR('transfer 3'!R31,"TBD")</f>
        <v>TBD</v>
      </c>
      <c r="C34" s="56" t="str">
        <f ca="1">IFERROR('transfer 3'!Y31,"")</f>
        <v/>
      </c>
      <c r="D34" s="52" t="str">
        <f ca="1">IFERROR('Transfer 1'!D63,"")</f>
        <v/>
      </c>
      <c r="E34" s="52" t="str">
        <f t="shared" ca="1" si="5"/>
        <v/>
      </c>
      <c r="F34" s="52" t="str">
        <f ca="1">IFERROR('Transfer 1'!F63,"")</f>
        <v/>
      </c>
      <c r="G34" s="52" t="str">
        <f t="shared" ca="1" si="5"/>
        <v/>
      </c>
      <c r="H34" s="52" t="str">
        <f ca="1">IFERROR('Transfer 1'!H63,"")</f>
        <v/>
      </c>
      <c r="I34" s="52" t="str">
        <f t="shared" ca="1" si="7"/>
        <v/>
      </c>
      <c r="J34" s="52" t="str">
        <f ca="1">IFERROR('Transfer 1'!J63,"")</f>
        <v/>
      </c>
      <c r="K34" s="52" t="str">
        <f t="shared" ca="1" si="8"/>
        <v/>
      </c>
      <c r="L34" s="52" t="str">
        <f ca="1">IFERROR('Transfer 1'!L63,"")</f>
        <v/>
      </c>
      <c r="M34" s="52" t="str">
        <f t="shared" ca="1" si="9"/>
        <v/>
      </c>
      <c r="N34" s="52" t="str">
        <f ca="1">IFERROR('Transfer 1'!N63,"")</f>
        <v/>
      </c>
      <c r="O34" s="52" t="str">
        <f t="shared" ca="1" si="10"/>
        <v/>
      </c>
      <c r="P34" s="46"/>
    </row>
    <row r="35" spans="1:16" ht="15" customHeight="1" thickBot="1" x14ac:dyDescent="0.3">
      <c r="A35" s="125" t="s">
        <v>150</v>
      </c>
      <c r="B35" s="90"/>
      <c r="C35" s="52"/>
      <c r="D35" s="52"/>
      <c r="E35" s="91">
        <f ca="1">SUM(E20:E34)</f>
        <v>0</v>
      </c>
      <c r="F35" s="58"/>
      <c r="G35" s="91">
        <f ca="1">SUM(G21:G34)</f>
        <v>0</v>
      </c>
      <c r="H35" s="52"/>
      <c r="I35" s="91">
        <f ca="1">SUM(I21:I34)</f>
        <v>0</v>
      </c>
      <c r="J35" s="52"/>
      <c r="K35" s="91">
        <f ca="1">SUM(K21:K34)</f>
        <v>0</v>
      </c>
      <c r="L35" s="52"/>
      <c r="M35" s="91">
        <f ca="1">SUM(M21:M34)</f>
        <v>0</v>
      </c>
      <c r="N35" s="52"/>
      <c r="O35" s="91">
        <f ca="1">SUM(O21:O34)</f>
        <v>0</v>
      </c>
      <c r="P35" s="46"/>
    </row>
    <row r="36" spans="1:16" ht="30" customHeight="1" thickBot="1" x14ac:dyDescent="0.3">
      <c r="A36" s="343" t="s">
        <v>141</v>
      </c>
      <c r="B36" s="344"/>
      <c r="C36" s="344"/>
      <c r="D36" s="344"/>
      <c r="E36" s="344"/>
      <c r="F36" s="344"/>
      <c r="G36" s="344"/>
      <c r="H36" s="344"/>
      <c r="I36" s="344"/>
      <c r="J36" s="344"/>
      <c r="K36" s="344"/>
      <c r="L36" s="344"/>
      <c r="M36" s="344"/>
      <c r="N36" s="344"/>
      <c r="O36" s="345"/>
      <c r="P36" s="46"/>
    </row>
    <row r="37" spans="1:16" ht="15" customHeight="1" thickBot="1" x14ac:dyDescent="0.3">
      <c r="A37" s="172" t="s">
        <v>176</v>
      </c>
      <c r="B37" s="171"/>
      <c r="C37" s="128"/>
      <c r="D37" s="128"/>
      <c r="E37" s="128"/>
      <c r="F37" s="128"/>
      <c r="G37" s="128"/>
      <c r="H37" s="128"/>
      <c r="I37" s="128"/>
      <c r="J37" s="128"/>
      <c r="K37" s="128"/>
      <c r="L37" s="128"/>
      <c r="M37" s="128"/>
      <c r="N37" s="128"/>
      <c r="O37" s="128"/>
      <c r="P37" s="46"/>
    </row>
    <row r="38" spans="1:16" ht="15" customHeight="1" thickBot="1" x14ac:dyDescent="0.3">
      <c r="A38" s="54" t="s">
        <v>151</v>
      </c>
      <c r="B38" s="55" t="s">
        <v>28</v>
      </c>
      <c r="C38" s="56" t="str">
        <f ca="1">IFERROR('transfer 3'!Y34,"")</f>
        <v/>
      </c>
      <c r="D38" s="57"/>
      <c r="E38" s="57"/>
      <c r="F38" s="57"/>
      <c r="G38" s="57"/>
      <c r="H38" s="57"/>
      <c r="I38" s="57"/>
      <c r="J38" s="57"/>
      <c r="K38" s="57"/>
      <c r="L38" s="57"/>
      <c r="M38" s="57"/>
      <c r="N38" s="52">
        <v>1</v>
      </c>
      <c r="O38" s="52" t="str">
        <f t="shared" ref="O38" ca="1" si="11">IFERROR(N38*$C38,"")</f>
        <v/>
      </c>
      <c r="P38" s="46"/>
    </row>
    <row r="39" spans="1:16" ht="15" customHeight="1" thickBot="1" x14ac:dyDescent="0.3">
      <c r="A39" s="54" t="s">
        <v>152</v>
      </c>
      <c r="B39" s="55" t="s">
        <v>119</v>
      </c>
      <c r="C39" s="56" t="str">
        <f ca="1">IFERROR('transfer 3'!Y35,"")</f>
        <v/>
      </c>
      <c r="D39" s="57"/>
      <c r="E39" s="57"/>
      <c r="F39" s="52">
        <v>1</v>
      </c>
      <c r="G39" s="52" t="str">
        <f t="shared" ref="G39:O42" ca="1" si="12">IFERROR(F39*$C39,"")</f>
        <v/>
      </c>
      <c r="H39" s="57"/>
      <c r="I39" s="57"/>
      <c r="J39" s="57"/>
      <c r="K39" s="57"/>
      <c r="L39" s="57"/>
      <c r="M39" s="57"/>
      <c r="N39" s="57"/>
      <c r="O39" s="57"/>
      <c r="P39" s="46"/>
    </row>
    <row r="40" spans="1:16" ht="15" customHeight="1" thickBot="1" x14ac:dyDescent="0.3">
      <c r="A40" s="54" t="s">
        <v>153</v>
      </c>
      <c r="B40" s="55" t="s">
        <v>119</v>
      </c>
      <c r="C40" s="56" t="str">
        <f ca="1">IFERROR('transfer 3'!Y36,"")</f>
        <v/>
      </c>
      <c r="D40" s="57"/>
      <c r="E40" s="57"/>
      <c r="F40" s="52">
        <v>1</v>
      </c>
      <c r="G40" s="52" t="str">
        <f t="shared" ca="1" si="12"/>
        <v/>
      </c>
      <c r="H40" s="57"/>
      <c r="I40" s="57"/>
      <c r="J40" s="57"/>
      <c r="K40" s="57"/>
      <c r="L40" s="57"/>
      <c r="M40" s="57"/>
      <c r="N40" s="57"/>
      <c r="O40" s="57"/>
      <c r="P40" s="46"/>
    </row>
    <row r="41" spans="1:16" ht="15" customHeight="1" thickBot="1" x14ac:dyDescent="0.3">
      <c r="A41" s="54" t="s">
        <v>177</v>
      </c>
      <c r="B41" s="55" t="e">
        <f ca="1">'transfer 3'!R34</f>
        <v>#REF!</v>
      </c>
      <c r="C41" s="56" t="str">
        <f ca="1">IFERROR('transfer 3'!Y37,"")</f>
        <v/>
      </c>
      <c r="D41" s="57"/>
      <c r="E41" s="57"/>
      <c r="F41" s="52">
        <v>-262</v>
      </c>
      <c r="G41" s="52" t="str">
        <f t="shared" ca="1" si="12"/>
        <v/>
      </c>
      <c r="H41" s="243">
        <f>'Default Conversions'!H28</f>
        <v>0.01</v>
      </c>
      <c r="I41" s="52" t="str">
        <f t="shared" ca="1" si="12"/>
        <v/>
      </c>
      <c r="J41" s="243">
        <f>'Default Conversions'!J28</f>
        <v>6.2999999999999998E-6</v>
      </c>
      <c r="K41" s="52" t="str">
        <f t="shared" ca="1" si="12"/>
        <v/>
      </c>
      <c r="L41" s="243">
        <f>'Default Conversions'!L28</f>
        <v>7.6000000000000004E-4</v>
      </c>
      <c r="M41" s="52" t="str">
        <f t="shared" ca="1" si="12"/>
        <v/>
      </c>
      <c r="N41" s="243">
        <f>'Default Conversions'!N28</f>
        <v>8.3999999999999992E-6</v>
      </c>
      <c r="O41" s="52" t="str">
        <f t="shared" ca="1" si="12"/>
        <v/>
      </c>
      <c r="P41" s="46"/>
    </row>
    <row r="42" spans="1:16" ht="15" customHeight="1" thickBot="1" x14ac:dyDescent="0.3">
      <c r="A42" s="54" t="s">
        <v>178</v>
      </c>
      <c r="B42" s="55" t="s">
        <v>28</v>
      </c>
      <c r="C42" s="56" t="str">
        <f ca="1">IFERROR('transfer 3'!Y38,"")</f>
        <v/>
      </c>
      <c r="D42" s="60"/>
      <c r="E42" s="61"/>
      <c r="F42" s="62"/>
      <c r="G42" s="61"/>
      <c r="H42" s="52">
        <v>1</v>
      </c>
      <c r="I42" s="52" t="str">
        <f t="shared" ca="1" si="12"/>
        <v/>
      </c>
      <c r="J42" s="62"/>
      <c r="K42" s="61"/>
      <c r="L42" s="62"/>
      <c r="M42" s="61"/>
      <c r="N42" s="62"/>
      <c r="O42" s="61"/>
      <c r="P42" s="46"/>
    </row>
    <row r="43" spans="1:16" ht="15" customHeight="1" thickBot="1" x14ac:dyDescent="0.3">
      <c r="A43" s="54" t="s">
        <v>179</v>
      </c>
      <c r="B43" s="55" t="s">
        <v>28</v>
      </c>
      <c r="C43" s="56" t="str">
        <f ca="1">IFERROR('transfer 3'!Y39,"")</f>
        <v/>
      </c>
      <c r="D43" s="60"/>
      <c r="E43" s="61"/>
      <c r="F43" s="62"/>
      <c r="G43" s="61"/>
      <c r="H43" s="62"/>
      <c r="I43" s="61"/>
      <c r="J43" s="52">
        <v>1</v>
      </c>
      <c r="K43" s="52" t="str">
        <f t="shared" ref="K43" ca="1" si="13">IFERROR(J43*$C43,"")</f>
        <v/>
      </c>
      <c r="L43" s="62"/>
      <c r="M43" s="61"/>
      <c r="N43" s="62"/>
      <c r="O43" s="61"/>
      <c r="P43" s="46"/>
    </row>
    <row r="44" spans="1:16" ht="15" customHeight="1" thickBot="1" x14ac:dyDescent="0.3">
      <c r="A44" s="54" t="s">
        <v>180</v>
      </c>
      <c r="B44" s="55" t="s">
        <v>28</v>
      </c>
      <c r="C44" s="56" t="str">
        <f ca="1">IFERROR('transfer 3'!Y40,"")</f>
        <v/>
      </c>
      <c r="D44" s="60"/>
      <c r="E44" s="61"/>
      <c r="F44" s="62"/>
      <c r="G44" s="61"/>
      <c r="H44" s="62"/>
      <c r="I44" s="61"/>
      <c r="J44" s="62"/>
      <c r="K44" s="61"/>
      <c r="L44" s="52">
        <v>1</v>
      </c>
      <c r="M44" s="52" t="str">
        <f t="shared" ref="M44" ca="1" si="14">IFERROR(L44*$C44,"")</f>
        <v/>
      </c>
      <c r="N44" s="62"/>
      <c r="O44" s="61"/>
      <c r="P44" s="46"/>
    </row>
    <row r="45" spans="1:16" ht="15.75" thickBot="1" x14ac:dyDescent="0.3">
      <c r="A45" s="87" t="str">
        <f ca="1">IFERROR('transfer 3'!Q213, "User-defined Recycled/Reused On-Site #1")</f>
        <v>User-defined Recycled/Reused On-Site #1</v>
      </c>
      <c r="B45" s="135" t="str">
        <f ca="1">IFERROR('transfer 3'!R213,"TBD")</f>
        <v>TBD</v>
      </c>
      <c r="C45" s="56" t="str">
        <f ca="1">IFERROR('transfer 3'!Y213,"")</f>
        <v/>
      </c>
      <c r="D45" s="135" t="str">
        <f ca="1">IFERROR('Transfer 1'!D48,"")</f>
        <v/>
      </c>
      <c r="E45" s="135" t="str">
        <f ca="1">IFERROR(D45*$C45,"")</f>
        <v/>
      </c>
      <c r="F45" s="135" t="str">
        <f ca="1">IFERROR('Transfer 1'!F48,"")</f>
        <v/>
      </c>
      <c r="G45" s="135" t="str">
        <f ca="1">IFERROR(F45*$C45,"")</f>
        <v/>
      </c>
      <c r="H45" s="135" t="str">
        <f ca="1">IFERROR('Transfer 1'!H48,"")</f>
        <v/>
      </c>
      <c r="I45" s="135" t="str">
        <f ca="1">IFERROR(H45*$C45,"")</f>
        <v/>
      </c>
      <c r="J45" s="135" t="str">
        <f ca="1">IFERROR('Transfer 1'!J48,"")</f>
        <v/>
      </c>
      <c r="K45" s="135" t="str">
        <f ca="1">IFERROR(J45*$C45,"")</f>
        <v/>
      </c>
      <c r="L45" s="135" t="str">
        <f ca="1">IFERROR('Transfer 1'!L48,"")</f>
        <v/>
      </c>
      <c r="M45" s="135" t="str">
        <f ca="1">IFERROR(L45*$C45,"")</f>
        <v/>
      </c>
      <c r="N45" s="135" t="str">
        <f ca="1">IFERROR('Transfer 1'!N48,"")</f>
        <v/>
      </c>
      <c r="O45" s="135" t="str">
        <f ca="1">IFERROR(N45*$C45,"")</f>
        <v/>
      </c>
      <c r="P45" s="46"/>
    </row>
    <row r="46" spans="1:16" ht="15.75" thickBot="1" x14ac:dyDescent="0.3">
      <c r="A46" s="87" t="str">
        <f ca="1">IFERROR('transfer 3'!Q214, "User-defined Recycled/Reused On-Site #1")</f>
        <v>User-defined Recycled/Reused On-Site #1</v>
      </c>
      <c r="B46" s="135" t="str">
        <f ca="1">IFERROR('transfer 3'!R214,"TBD")</f>
        <v>TBD</v>
      </c>
      <c r="C46" s="56" t="str">
        <f ca="1">IFERROR('transfer 3'!Y214,"")</f>
        <v/>
      </c>
      <c r="D46" s="135" t="str">
        <f ca="1">IFERROR('Transfer 1'!D49,"")</f>
        <v/>
      </c>
      <c r="E46" s="135" t="str">
        <f t="shared" ref="E46:E47" ca="1" si="15">IFERROR(D46*$C46,"")</f>
        <v/>
      </c>
      <c r="F46" s="135" t="str">
        <f ca="1">IFERROR('Transfer 1'!F49,"")</f>
        <v/>
      </c>
      <c r="G46" s="135" t="str">
        <f t="shared" ref="G46:G47" ca="1" si="16">IFERROR(F46*$C46,"")</f>
        <v/>
      </c>
      <c r="H46" s="135" t="str">
        <f ca="1">IFERROR('Transfer 1'!H49,"")</f>
        <v/>
      </c>
      <c r="I46" s="135" t="str">
        <f t="shared" ref="I46:I47" ca="1" si="17">IFERROR(H46*$C46,"")</f>
        <v/>
      </c>
      <c r="J46" s="135" t="str">
        <f ca="1">IFERROR('Transfer 1'!J49,"")</f>
        <v/>
      </c>
      <c r="K46" s="135" t="str">
        <f t="shared" ref="K46:K47" ca="1" si="18">IFERROR(J46*$C46,"")</f>
        <v/>
      </c>
      <c r="L46" s="135" t="str">
        <f ca="1">IFERROR('Transfer 1'!L49,"")</f>
        <v/>
      </c>
      <c r="M46" s="135" t="str">
        <f t="shared" ref="M46:M47" ca="1" si="19">IFERROR(L46*$C46,"")</f>
        <v/>
      </c>
      <c r="N46" s="135" t="str">
        <f ca="1">IFERROR('Transfer 1'!N49,"")</f>
        <v/>
      </c>
      <c r="O46" s="135" t="str">
        <f t="shared" ref="O46:O47" ca="1" si="20">IFERROR(N46*$C46,"")</f>
        <v/>
      </c>
      <c r="P46" s="46"/>
    </row>
    <row r="47" spans="1:16" ht="15.75" thickBot="1" x14ac:dyDescent="0.3">
      <c r="A47" s="87" t="str">
        <f ca="1">IFERROR('transfer 3'!Q215, "User-defined Recycled/Reused On-Site #1")</f>
        <v>User-defined Recycled/Reused On-Site #1</v>
      </c>
      <c r="B47" s="135" t="str">
        <f ca="1">IFERROR('transfer 3'!R215,"TBD")</f>
        <v>TBD</v>
      </c>
      <c r="C47" s="56" t="str">
        <f ca="1">IFERROR('transfer 3'!Y215,"")</f>
        <v/>
      </c>
      <c r="D47" s="135" t="str">
        <f ca="1">IFERROR('Transfer 1'!D50,"")</f>
        <v/>
      </c>
      <c r="E47" s="135" t="str">
        <f t="shared" ca="1" si="15"/>
        <v/>
      </c>
      <c r="F47" s="135" t="str">
        <f ca="1">IFERROR('Transfer 1'!F50,"")</f>
        <v/>
      </c>
      <c r="G47" s="135" t="str">
        <f t="shared" ca="1" si="16"/>
        <v/>
      </c>
      <c r="H47" s="135" t="str">
        <f ca="1">IFERROR('Transfer 1'!H50,"")</f>
        <v/>
      </c>
      <c r="I47" s="135" t="str">
        <f t="shared" ca="1" si="17"/>
        <v/>
      </c>
      <c r="J47" s="135" t="str">
        <f ca="1">IFERROR('Transfer 1'!J50,"")</f>
        <v/>
      </c>
      <c r="K47" s="135" t="str">
        <f t="shared" ca="1" si="18"/>
        <v/>
      </c>
      <c r="L47" s="135" t="str">
        <f ca="1">IFERROR('Transfer 1'!L50,"")</f>
        <v/>
      </c>
      <c r="M47" s="135" t="str">
        <f t="shared" ca="1" si="19"/>
        <v/>
      </c>
      <c r="N47" s="135" t="str">
        <f ca="1">IFERROR('Transfer 1'!N50,"")</f>
        <v/>
      </c>
      <c r="O47" s="135" t="str">
        <f t="shared" ca="1" si="20"/>
        <v/>
      </c>
      <c r="P47" s="46"/>
    </row>
    <row r="48" spans="1:16" ht="30" customHeight="1" thickBot="1" x14ac:dyDescent="0.3">
      <c r="A48" s="343" t="s">
        <v>141</v>
      </c>
      <c r="B48" s="344"/>
      <c r="C48" s="344"/>
      <c r="D48" s="344"/>
      <c r="E48" s="344"/>
      <c r="F48" s="344"/>
      <c r="G48" s="344"/>
      <c r="H48" s="344"/>
      <c r="I48" s="344"/>
      <c r="J48" s="344"/>
      <c r="K48" s="344"/>
      <c r="L48" s="344"/>
      <c r="M48" s="344"/>
      <c r="N48" s="344"/>
      <c r="O48" s="345"/>
      <c r="P48" s="46"/>
    </row>
    <row r="49" spans="1:16" ht="15" customHeight="1" thickBot="1" x14ac:dyDescent="0.3">
      <c r="A49" s="256" t="s">
        <v>154</v>
      </c>
      <c r="B49" s="257"/>
      <c r="C49" s="258"/>
      <c r="D49" s="258"/>
      <c r="E49" s="259">
        <f ca="1">SUM(E20:E34,E11:E16,E45:E47)</f>
        <v>0</v>
      </c>
      <c r="F49" s="260"/>
      <c r="G49" s="261">
        <f ca="1">SUM(G39:G41,G21:G34,G12:G16,G45:G47)</f>
        <v>0</v>
      </c>
      <c r="H49" s="262"/>
      <c r="I49" s="261">
        <f ca="1">SUM(I41,I42,I21:I34,I12:I16,I45:I47)</f>
        <v>0</v>
      </c>
      <c r="J49" s="262"/>
      <c r="K49" s="261">
        <f ca="1">SUM(K41,K43,K21:K34,K12:K16,K45:K47)</f>
        <v>0</v>
      </c>
      <c r="L49" s="262"/>
      <c r="M49" s="261">
        <f ca="1">SUM(M41,M44,M21:M34,M12:M16,M45:M47)</f>
        <v>0</v>
      </c>
      <c r="N49" s="262"/>
      <c r="O49" s="263">
        <f ca="1">SUM(O41,O38,O21:O34,O12:O16,O45:O47)</f>
        <v>0</v>
      </c>
      <c r="P49" s="46"/>
    </row>
    <row r="50" spans="1:16" ht="15" customHeight="1" x14ac:dyDescent="0.25">
      <c r="A50" s="270"/>
      <c r="B50" s="271"/>
      <c r="C50" s="272"/>
      <c r="D50" s="272"/>
      <c r="E50" s="273"/>
      <c r="F50" s="274"/>
      <c r="G50" s="273"/>
      <c r="H50" s="275"/>
      <c r="I50" s="273"/>
      <c r="J50" s="275"/>
      <c r="K50" s="273"/>
      <c r="L50" s="275"/>
      <c r="M50" s="273"/>
      <c r="N50" s="275"/>
      <c r="O50" s="276"/>
      <c r="P50" s="46"/>
    </row>
    <row r="51" spans="1:16" ht="15" customHeight="1" x14ac:dyDescent="0.25">
      <c r="A51" s="277"/>
      <c r="B51" s="278"/>
      <c r="C51" s="174"/>
      <c r="D51" s="174"/>
      <c r="E51" s="279"/>
      <c r="F51" s="280"/>
      <c r="G51" s="279"/>
      <c r="H51" s="178"/>
      <c r="I51" s="279"/>
      <c r="J51" s="178"/>
      <c r="K51" s="279"/>
      <c r="L51" s="178"/>
      <c r="M51" s="279"/>
      <c r="N51" s="178"/>
      <c r="O51" s="281"/>
      <c r="P51" s="46"/>
    </row>
    <row r="52" spans="1:16" ht="15" customHeight="1" x14ac:dyDescent="0.25">
      <c r="A52" s="277"/>
      <c r="B52" s="278"/>
      <c r="C52" s="174"/>
      <c r="D52" s="174"/>
      <c r="E52" s="279"/>
      <c r="F52" s="280"/>
      <c r="G52" s="279"/>
      <c r="H52" s="178"/>
      <c r="I52" s="279"/>
      <c r="J52" s="178"/>
      <c r="K52" s="279"/>
      <c r="L52" s="178"/>
      <c r="M52" s="279"/>
      <c r="N52" s="178"/>
      <c r="O52" s="281"/>
      <c r="P52" s="46"/>
    </row>
    <row r="53" spans="1:16" ht="15" customHeight="1" x14ac:dyDescent="0.25">
      <c r="A53" s="277"/>
      <c r="B53" s="278"/>
      <c r="C53" s="174"/>
      <c r="D53" s="174"/>
      <c r="E53" s="279"/>
      <c r="F53" s="280"/>
      <c r="G53" s="279"/>
      <c r="H53" s="178"/>
      <c r="I53" s="279"/>
      <c r="J53" s="178"/>
      <c r="K53" s="279"/>
      <c r="L53" s="178"/>
      <c r="M53" s="279"/>
      <c r="N53" s="178"/>
      <c r="O53" s="281"/>
      <c r="P53" s="46"/>
    </row>
    <row r="54" spans="1:16" ht="15" customHeight="1" x14ac:dyDescent="0.25">
      <c r="A54" s="277"/>
      <c r="B54" s="278"/>
      <c r="C54" s="174"/>
      <c r="D54" s="174"/>
      <c r="E54" s="279"/>
      <c r="F54" s="280"/>
      <c r="G54" s="279"/>
      <c r="H54" s="178"/>
      <c r="I54" s="279"/>
      <c r="J54" s="178"/>
      <c r="K54" s="279"/>
      <c r="L54" s="178"/>
      <c r="M54" s="279"/>
      <c r="N54" s="178"/>
      <c r="O54" s="281"/>
      <c r="P54" s="46"/>
    </row>
    <row r="55" spans="1:16" ht="15" customHeight="1" x14ac:dyDescent="0.25">
      <c r="A55" s="277"/>
      <c r="B55" s="278"/>
      <c r="C55" s="174"/>
      <c r="D55" s="174"/>
      <c r="E55" s="279"/>
      <c r="F55" s="280"/>
      <c r="G55" s="279"/>
      <c r="H55" s="178"/>
      <c r="I55" s="279"/>
      <c r="J55" s="178"/>
      <c r="K55" s="279"/>
      <c r="L55" s="178"/>
      <c r="M55" s="279"/>
      <c r="N55" s="178"/>
      <c r="O55" s="281"/>
      <c r="P55" s="46"/>
    </row>
    <row r="56" spans="1:16" ht="15" customHeight="1" x14ac:dyDescent="0.25">
      <c r="A56" s="277"/>
      <c r="B56" s="278"/>
      <c r="C56" s="174"/>
      <c r="D56" s="174"/>
      <c r="E56" s="279"/>
      <c r="F56" s="280"/>
      <c r="G56" s="279"/>
      <c r="H56" s="178"/>
      <c r="I56" s="279"/>
      <c r="J56" s="178"/>
      <c r="K56" s="279"/>
      <c r="L56" s="178"/>
      <c r="M56" s="279"/>
      <c r="N56" s="178"/>
      <c r="O56" s="281"/>
      <c r="P56" s="46"/>
    </row>
    <row r="57" spans="1:16" ht="15" customHeight="1" x14ac:dyDescent="0.25">
      <c r="A57" s="265"/>
      <c r="B57" s="264"/>
      <c r="C57" s="264"/>
      <c r="D57" s="264"/>
      <c r="E57" s="264"/>
      <c r="F57" s="264"/>
      <c r="G57" s="264"/>
      <c r="H57" s="264"/>
      <c r="I57" s="264"/>
      <c r="J57" s="264"/>
      <c r="K57" s="264"/>
      <c r="L57" s="264"/>
      <c r="M57" s="264"/>
      <c r="N57" s="264"/>
      <c r="O57" s="266"/>
      <c r="P57" s="46"/>
    </row>
    <row r="58" spans="1:16" ht="15" customHeight="1" x14ac:dyDescent="0.25">
      <c r="A58" s="265"/>
      <c r="B58" s="264"/>
      <c r="C58" s="264"/>
      <c r="D58" s="264"/>
      <c r="E58" s="264"/>
      <c r="F58" s="264"/>
      <c r="G58" s="264"/>
      <c r="H58" s="264"/>
      <c r="I58" s="264"/>
      <c r="J58" s="264"/>
      <c r="K58" s="264"/>
      <c r="L58" s="264"/>
      <c r="M58" s="264"/>
      <c r="N58" s="264"/>
      <c r="O58" s="266"/>
      <c r="P58" s="46"/>
    </row>
    <row r="59" spans="1:16" ht="16.5" thickBot="1" x14ac:dyDescent="0.3">
      <c r="A59" s="267"/>
      <c r="B59" s="268"/>
      <c r="C59" s="268"/>
      <c r="D59" s="268"/>
      <c r="E59" s="268"/>
      <c r="F59" s="268"/>
      <c r="G59" s="268"/>
      <c r="H59" s="268"/>
      <c r="I59" s="268"/>
      <c r="J59" s="268"/>
      <c r="K59" s="268"/>
      <c r="L59" s="268"/>
      <c r="M59" s="268"/>
      <c r="N59" s="268"/>
      <c r="O59" s="269"/>
      <c r="P59" s="46"/>
    </row>
    <row r="60" spans="1:16" ht="15.75" x14ac:dyDescent="0.25">
      <c r="A60" s="230" t="str">
        <f>General!$A$4</f>
        <v>Spreadsheets for Environmental Footprint Analysis (SEFA) Version 3.0, November 2019</v>
      </c>
      <c r="B60" s="213"/>
      <c r="C60" s="213"/>
      <c r="D60" s="213"/>
      <c r="E60" s="213"/>
      <c r="F60" s="213"/>
      <c r="G60" s="213"/>
      <c r="H60" s="213"/>
      <c r="I60" s="213"/>
      <c r="J60" s="213"/>
      <c r="K60" s="213"/>
      <c r="L60" s="213"/>
      <c r="M60" s="213"/>
      <c r="N60" s="2"/>
      <c r="O60" s="47" t="e">
        <f ca="1">General!$A$3</f>
        <v>#REF!</v>
      </c>
      <c r="P60" s="46"/>
    </row>
    <row r="61" spans="1:16" x14ac:dyDescent="0.25">
      <c r="A61" s="213"/>
      <c r="B61" s="213"/>
      <c r="C61" s="213"/>
      <c r="D61" s="213"/>
      <c r="E61" s="213"/>
      <c r="F61" s="213"/>
      <c r="G61" s="213"/>
      <c r="H61" s="213"/>
      <c r="I61" s="213"/>
      <c r="J61" s="213"/>
      <c r="K61" s="213"/>
      <c r="L61" s="213"/>
      <c r="M61" s="213"/>
      <c r="N61" s="2"/>
      <c r="O61" s="47" t="e">
        <f ca="1">General!$A$6</f>
        <v>#REF!</v>
      </c>
      <c r="P61" s="46"/>
    </row>
    <row r="62" spans="1:16" x14ac:dyDescent="0.25">
      <c r="A62" s="213"/>
      <c r="B62" s="213" t="s">
        <v>120</v>
      </c>
      <c r="C62" s="213"/>
      <c r="D62" s="213"/>
      <c r="E62" s="213"/>
      <c r="F62" s="213"/>
      <c r="G62" s="213"/>
      <c r="H62" s="213"/>
      <c r="I62" s="213"/>
      <c r="J62" s="213"/>
      <c r="K62" s="213"/>
      <c r="L62" s="213"/>
      <c r="M62" s="213"/>
      <c r="N62" s="2"/>
      <c r="O62" s="47" t="s">
        <v>115</v>
      </c>
      <c r="P62" s="46"/>
    </row>
    <row r="63" spans="1:16" ht="18.75" x14ac:dyDescent="0.3">
      <c r="A63" s="354" t="str">
        <f>CONCATENATE(O3," - Electricity Generation Footprint (Scope 2)")</f>
        <v>All Components - Electricity Generation Footprint (Scope 2)</v>
      </c>
      <c r="B63" s="354"/>
      <c r="C63" s="354"/>
      <c r="D63" s="354"/>
      <c r="E63" s="354"/>
      <c r="F63" s="354"/>
      <c r="G63" s="354"/>
      <c r="H63" s="354"/>
      <c r="I63" s="354"/>
      <c r="J63" s="354"/>
      <c r="K63" s="354"/>
      <c r="L63" s="354"/>
      <c r="M63" s="354"/>
      <c r="N63" s="354"/>
      <c r="O63" s="354"/>
      <c r="P63" s="46"/>
    </row>
    <row r="64" spans="1:16" ht="15.75" thickBot="1" x14ac:dyDescent="0.3">
      <c r="A64" s="46"/>
      <c r="B64" s="46"/>
      <c r="C64" s="46"/>
      <c r="D64" s="46"/>
      <c r="E64" s="46"/>
      <c r="F64" s="46"/>
      <c r="G64" s="46"/>
      <c r="H64" s="46"/>
      <c r="I64" s="46"/>
      <c r="J64" s="46"/>
      <c r="K64" s="46"/>
      <c r="L64" s="46"/>
      <c r="M64" s="46"/>
      <c r="N64" s="46"/>
      <c r="O64" s="46"/>
      <c r="P64" s="46"/>
    </row>
    <row r="65" spans="1:16" ht="15.75" thickBot="1" x14ac:dyDescent="0.3">
      <c r="A65" s="341" t="s">
        <v>4</v>
      </c>
      <c r="B65" s="341" t="s">
        <v>0</v>
      </c>
      <c r="C65" s="341" t="s">
        <v>5</v>
      </c>
      <c r="D65" s="337" t="s">
        <v>6</v>
      </c>
      <c r="E65" s="338"/>
      <c r="F65" s="337" t="s">
        <v>65</v>
      </c>
      <c r="G65" s="338"/>
      <c r="H65" s="337" t="s">
        <v>8</v>
      </c>
      <c r="I65" s="338"/>
      <c r="J65" s="337" t="s">
        <v>9</v>
      </c>
      <c r="K65" s="338"/>
      <c r="L65" s="337" t="s">
        <v>10</v>
      </c>
      <c r="M65" s="338"/>
      <c r="N65" s="337" t="s">
        <v>11</v>
      </c>
      <c r="O65" s="338"/>
      <c r="P65" s="46"/>
    </row>
    <row r="66" spans="1:16" x14ac:dyDescent="0.25">
      <c r="A66" s="342"/>
      <c r="B66" s="342"/>
      <c r="C66" s="342"/>
      <c r="D66" s="339" t="s">
        <v>18</v>
      </c>
      <c r="E66" s="341" t="s">
        <v>13</v>
      </c>
      <c r="F66" s="339" t="s">
        <v>18</v>
      </c>
      <c r="G66" s="341" t="s">
        <v>119</v>
      </c>
      <c r="H66" s="339" t="s">
        <v>18</v>
      </c>
      <c r="I66" s="341" t="s">
        <v>14</v>
      </c>
      <c r="J66" s="339" t="s">
        <v>18</v>
      </c>
      <c r="K66" s="341" t="s">
        <v>14</v>
      </c>
      <c r="L66" s="339" t="s">
        <v>18</v>
      </c>
      <c r="M66" s="341" t="s">
        <v>14</v>
      </c>
      <c r="N66" s="339" t="s">
        <v>18</v>
      </c>
      <c r="O66" s="341" t="s">
        <v>14</v>
      </c>
      <c r="P66" s="46"/>
    </row>
    <row r="67" spans="1:16" ht="15.75" thickBot="1" x14ac:dyDescent="0.3">
      <c r="A67" s="353"/>
      <c r="B67" s="353"/>
      <c r="C67" s="353"/>
      <c r="D67" s="355"/>
      <c r="E67" s="353"/>
      <c r="F67" s="355"/>
      <c r="G67" s="353"/>
      <c r="H67" s="355"/>
      <c r="I67" s="353"/>
      <c r="J67" s="355"/>
      <c r="K67" s="353"/>
      <c r="L67" s="355"/>
      <c r="M67" s="353"/>
      <c r="N67" s="355"/>
      <c r="O67" s="353"/>
      <c r="P67" s="46"/>
    </row>
    <row r="68" spans="1:16" ht="15.75" thickBot="1" x14ac:dyDescent="0.3">
      <c r="A68" s="53" t="s">
        <v>100</v>
      </c>
      <c r="B68" s="52"/>
      <c r="C68" s="52"/>
      <c r="D68" s="52"/>
      <c r="E68" s="52"/>
      <c r="F68" s="52"/>
      <c r="G68" s="52"/>
      <c r="H68" s="52"/>
      <c r="I68" s="52"/>
      <c r="J68" s="52"/>
      <c r="K68" s="52"/>
      <c r="L68" s="126"/>
      <c r="M68" s="52"/>
      <c r="N68" s="52"/>
      <c r="O68" s="52"/>
      <c r="P68" s="46"/>
    </row>
    <row r="69" spans="1:16" ht="15.75" thickBot="1" x14ac:dyDescent="0.3">
      <c r="A69" s="54" t="s">
        <v>99</v>
      </c>
      <c r="B69" s="55" t="s">
        <v>16</v>
      </c>
      <c r="C69" s="56" t="str">
        <f ca="1">IFERROR('transfer 3'!Y43,"")</f>
        <v/>
      </c>
      <c r="D69" s="52">
        <v>6.9290000000000003</v>
      </c>
      <c r="E69" s="235" t="str">
        <f t="shared" ref="E69" ca="1" si="21">IFERROR(D69*$C69,"")</f>
        <v/>
      </c>
      <c r="F69" s="52" t="s">
        <v>359</v>
      </c>
      <c r="G69" s="235">
        <f ca="1">SUM('Component 1'!G69,'Component 2'!G69,'Component 3'!G69,'Component 4'!G69,'Component 5'!G69,'Component 6'!G69)</f>
        <v>0</v>
      </c>
      <c r="H69" s="52" t="s">
        <v>359</v>
      </c>
      <c r="I69" s="235">
        <f ca="1">SUM('Component 1'!I69,'Component 2'!I69,'Component 3'!I69,'Component 4'!I69,'Component 5'!I69,'Component 6'!I69)</f>
        <v>0</v>
      </c>
      <c r="J69" s="52" t="s">
        <v>359</v>
      </c>
      <c r="K69" s="235">
        <f ca="1">SUM('Component 1'!K69,'Component 2'!K69,'Component 3'!K69,'Component 4'!K69,'Component 5'!K69,'Component 6'!K69)</f>
        <v>0</v>
      </c>
      <c r="L69" s="52" t="s">
        <v>359</v>
      </c>
      <c r="M69" s="235">
        <f ca="1">SUM('Component 1'!M69,'Component 2'!M69,'Component 3'!M69,'Component 4'!M69,'Component 5'!M69,'Component 6'!M69)</f>
        <v>0</v>
      </c>
      <c r="N69" s="52" t="s">
        <v>359</v>
      </c>
      <c r="O69" s="235">
        <f ca="1">SUM('Component 1'!O69,'Component 2'!O69,'Component 3'!O69,'Component 4'!O69,'Component 5'!O69,'Component 6'!O69)</f>
        <v>0</v>
      </c>
      <c r="P69" s="46"/>
    </row>
    <row r="70" spans="1:16" ht="30.6" customHeight="1" thickBot="1" x14ac:dyDescent="0.3">
      <c r="A70" s="359" t="s">
        <v>358</v>
      </c>
      <c r="B70" s="359"/>
      <c r="C70" s="359"/>
      <c r="D70" s="359"/>
      <c r="E70" s="359"/>
      <c r="F70" s="359"/>
      <c r="G70" s="359"/>
      <c r="H70" s="359"/>
      <c r="I70" s="359"/>
      <c r="J70" s="359"/>
      <c r="K70" s="359"/>
      <c r="L70" s="359"/>
      <c r="M70" s="359"/>
      <c r="N70" s="359"/>
      <c r="O70" s="360"/>
      <c r="P70" s="46"/>
    </row>
    <row r="71" spans="1:16" ht="15.75" thickBot="1" x14ac:dyDescent="0.3">
      <c r="A71" s="54" t="s">
        <v>101</v>
      </c>
      <c r="B71" s="55" t="s">
        <v>16</v>
      </c>
      <c r="C71" s="56" t="str">
        <f ca="1">IFERROR('transfer 3'!Y44,"")</f>
        <v/>
      </c>
      <c r="D71" s="62"/>
      <c r="E71" s="61"/>
      <c r="F71" s="61"/>
      <c r="G71" s="61"/>
      <c r="H71" s="61"/>
      <c r="I71" s="61"/>
      <c r="J71" s="61"/>
      <c r="K71" s="61"/>
      <c r="L71" s="61"/>
      <c r="M71" s="61"/>
      <c r="N71" s="61"/>
      <c r="O71" s="61"/>
      <c r="P71" s="46"/>
    </row>
    <row r="72" spans="1:16" ht="15.75" thickBot="1" x14ac:dyDescent="0.3">
      <c r="A72" s="127" t="s">
        <v>102</v>
      </c>
      <c r="B72" s="128" t="s">
        <v>16</v>
      </c>
      <c r="C72" s="168" t="str">
        <f ca="1">IFERROR('transfer 3'!Y45,"")</f>
        <v/>
      </c>
      <c r="D72" s="129"/>
      <c r="E72" s="130"/>
      <c r="F72" s="131"/>
      <c r="G72" s="129"/>
      <c r="H72" s="131"/>
      <c r="I72" s="129"/>
      <c r="J72" s="131"/>
      <c r="K72" s="129"/>
      <c r="L72" s="131"/>
      <c r="M72" s="129"/>
      <c r="N72" s="131"/>
      <c r="O72" s="129"/>
      <c r="P72" s="46"/>
    </row>
    <row r="73" spans="1:16" ht="30" customHeight="1" thickBot="1" x14ac:dyDescent="0.3">
      <c r="A73" s="343" t="s">
        <v>141</v>
      </c>
      <c r="B73" s="344"/>
      <c r="C73" s="344"/>
      <c r="D73" s="344"/>
      <c r="E73" s="344"/>
      <c r="F73" s="344"/>
      <c r="G73" s="344"/>
      <c r="H73" s="344"/>
      <c r="I73" s="344"/>
      <c r="J73" s="344"/>
      <c r="K73" s="344"/>
      <c r="L73" s="344"/>
      <c r="M73" s="344"/>
      <c r="N73" s="344"/>
      <c r="O73" s="345"/>
      <c r="P73" s="46"/>
    </row>
    <row r="74" spans="1:16" x14ac:dyDescent="0.25">
      <c r="A74" s="173"/>
      <c r="B74" s="174"/>
      <c r="C74" s="174"/>
      <c r="D74" s="174"/>
      <c r="E74" s="174"/>
      <c r="F74" s="174"/>
      <c r="G74" s="174"/>
      <c r="H74" s="174"/>
      <c r="I74" s="174"/>
      <c r="J74" s="174"/>
      <c r="K74" s="174"/>
      <c r="L74" s="174"/>
      <c r="M74" s="174"/>
      <c r="N74" s="174"/>
      <c r="O74" s="174"/>
      <c r="P74" s="46"/>
    </row>
    <row r="75" spans="1:16" x14ac:dyDescent="0.25">
      <c r="A75" s="173"/>
      <c r="B75" s="174"/>
      <c r="C75" s="174"/>
      <c r="D75" s="174"/>
      <c r="E75" s="174"/>
      <c r="F75" s="174"/>
      <c r="G75" s="174"/>
      <c r="H75" s="174"/>
      <c r="I75" s="174"/>
      <c r="J75" s="174"/>
      <c r="K75" s="174"/>
      <c r="L75" s="174"/>
      <c r="M75" s="174"/>
      <c r="N75" s="174"/>
      <c r="O75" s="174"/>
      <c r="P75" s="46"/>
    </row>
    <row r="76" spans="1:16" x14ac:dyDescent="0.25">
      <c r="A76" s="173"/>
      <c r="B76" s="174"/>
      <c r="C76" s="174"/>
      <c r="D76" s="174"/>
      <c r="E76" s="174"/>
      <c r="F76" s="174"/>
      <c r="G76" s="174"/>
      <c r="H76" s="174"/>
      <c r="I76" s="174"/>
      <c r="J76" s="174"/>
      <c r="K76" s="174"/>
      <c r="L76" s="174"/>
      <c r="M76" s="174"/>
      <c r="N76" s="174"/>
      <c r="O76" s="174"/>
      <c r="P76" s="46"/>
    </row>
    <row r="77" spans="1:16" x14ac:dyDescent="0.25">
      <c r="A77" s="173"/>
      <c r="B77" s="174"/>
      <c r="C77" s="174"/>
      <c r="D77" s="174"/>
      <c r="E77" s="174"/>
      <c r="F77" s="174"/>
      <c r="G77" s="174"/>
      <c r="H77" s="174"/>
      <c r="I77" s="174"/>
      <c r="J77" s="174"/>
      <c r="K77" s="174"/>
      <c r="L77" s="174"/>
      <c r="M77" s="174"/>
      <c r="N77" s="174"/>
      <c r="O77" s="174"/>
      <c r="P77" s="46"/>
    </row>
    <row r="78" spans="1:16" x14ac:dyDescent="0.25">
      <c r="A78" s="173"/>
      <c r="B78" s="174"/>
      <c r="C78" s="174"/>
      <c r="D78" s="174"/>
      <c r="E78" s="174"/>
      <c r="F78" s="174"/>
      <c r="G78" s="174"/>
      <c r="H78" s="174"/>
      <c r="I78" s="174"/>
      <c r="J78" s="174"/>
      <c r="K78" s="174"/>
      <c r="L78" s="174"/>
      <c r="M78" s="174"/>
      <c r="N78" s="174"/>
      <c r="O78" s="174"/>
      <c r="P78" s="46"/>
    </row>
    <row r="79" spans="1:16" x14ac:dyDescent="0.25">
      <c r="A79" s="173"/>
      <c r="B79" s="174"/>
      <c r="C79" s="174"/>
      <c r="D79" s="174"/>
      <c r="E79" s="174"/>
      <c r="F79" s="174"/>
      <c r="G79" s="174"/>
      <c r="H79" s="174"/>
      <c r="I79" s="174"/>
      <c r="J79" s="174"/>
      <c r="K79" s="174"/>
      <c r="L79" s="174"/>
      <c r="M79" s="174"/>
      <c r="N79" s="174"/>
      <c r="O79" s="174"/>
      <c r="P79" s="46"/>
    </row>
    <row r="80" spans="1:16" x14ac:dyDescent="0.25">
      <c r="A80" s="175"/>
      <c r="B80" s="174"/>
      <c r="C80" s="174"/>
      <c r="D80" s="176"/>
      <c r="E80" s="177"/>
      <c r="F80" s="178"/>
      <c r="G80" s="178"/>
      <c r="H80" s="178"/>
      <c r="I80" s="178"/>
      <c r="J80" s="178"/>
      <c r="K80" s="178"/>
      <c r="L80" s="178"/>
      <c r="M80" s="178"/>
      <c r="N80" s="178"/>
      <c r="O80" s="178"/>
      <c r="P80" s="46"/>
    </row>
    <row r="81" spans="1:16" x14ac:dyDescent="0.25">
      <c r="A81" s="175"/>
      <c r="B81" s="178"/>
      <c r="C81" s="178"/>
      <c r="D81" s="174"/>
      <c r="E81" s="177"/>
      <c r="F81" s="178"/>
      <c r="G81" s="178"/>
      <c r="H81" s="178"/>
      <c r="I81" s="178"/>
      <c r="J81" s="178"/>
      <c r="K81" s="178"/>
      <c r="L81" s="178"/>
      <c r="M81" s="178"/>
      <c r="N81" s="178"/>
      <c r="O81" s="178"/>
      <c r="P81" s="46"/>
    </row>
    <row r="82" spans="1:16" x14ac:dyDescent="0.25">
      <c r="A82" s="175"/>
      <c r="B82" s="178"/>
      <c r="C82" s="178"/>
      <c r="D82" s="174"/>
      <c r="E82" s="174"/>
      <c r="F82" s="178"/>
      <c r="G82" s="178"/>
      <c r="H82" s="178"/>
      <c r="I82" s="178"/>
      <c r="J82" s="178"/>
      <c r="K82" s="178"/>
      <c r="L82" s="178"/>
      <c r="M82" s="178"/>
      <c r="N82" s="178"/>
      <c r="O82" s="178"/>
      <c r="P82" s="46"/>
    </row>
    <row r="83" spans="1:16" x14ac:dyDescent="0.25">
      <c r="A83" s="175"/>
      <c r="B83" s="174"/>
      <c r="C83" s="174"/>
      <c r="D83" s="174"/>
      <c r="E83" s="178"/>
      <c r="F83" s="178"/>
      <c r="G83" s="179"/>
      <c r="H83" s="178"/>
      <c r="I83" s="179"/>
      <c r="J83" s="178"/>
      <c r="K83" s="179"/>
      <c r="L83" s="178"/>
      <c r="M83" s="179"/>
      <c r="N83" s="178"/>
      <c r="O83" s="179"/>
      <c r="P83" s="46"/>
    </row>
    <row r="84" spans="1:16" ht="15.75" x14ac:dyDescent="0.25">
      <c r="A84" s="230" t="str">
        <f>General!$A$4</f>
        <v>Spreadsheets for Environmental Footprint Analysis (SEFA) Version 3.0, November 2019</v>
      </c>
      <c r="B84" s="213"/>
      <c r="C84" s="213"/>
      <c r="D84" s="213"/>
      <c r="E84" s="213"/>
      <c r="F84" s="213"/>
      <c r="G84" s="213"/>
      <c r="H84" s="213"/>
      <c r="I84" s="213"/>
      <c r="J84" s="213"/>
      <c r="K84" s="213"/>
      <c r="L84" s="213"/>
      <c r="M84" s="213"/>
      <c r="N84" s="2"/>
      <c r="O84" s="47" t="e">
        <f ca="1">General!$A$3</f>
        <v>#REF!</v>
      </c>
      <c r="P84" s="46"/>
    </row>
    <row r="85" spans="1:16" x14ac:dyDescent="0.25">
      <c r="A85" s="213"/>
      <c r="B85" s="213"/>
      <c r="C85" s="213"/>
      <c r="D85" s="213"/>
      <c r="E85" s="213"/>
      <c r="F85" s="213"/>
      <c r="G85" s="213"/>
      <c r="H85" s="213"/>
      <c r="I85" s="213"/>
      <c r="J85" s="213"/>
      <c r="K85" s="213"/>
      <c r="L85" s="213"/>
      <c r="M85" s="213"/>
      <c r="N85" s="2"/>
      <c r="O85" s="47" t="e">
        <f ca="1">General!$A$6</f>
        <v>#REF!</v>
      </c>
      <c r="P85" s="46"/>
    </row>
    <row r="86" spans="1:16" x14ac:dyDescent="0.25">
      <c r="A86" s="213"/>
      <c r="B86" s="213"/>
      <c r="C86" s="213"/>
      <c r="D86" s="213"/>
      <c r="E86" s="213"/>
      <c r="F86" s="213"/>
      <c r="G86" s="213"/>
      <c r="H86" s="213"/>
      <c r="I86" s="213"/>
      <c r="J86" s="213"/>
      <c r="K86" s="213"/>
      <c r="L86" s="213"/>
      <c r="M86" s="213"/>
      <c r="N86" s="2"/>
      <c r="O86" s="47" t="s">
        <v>115</v>
      </c>
      <c r="P86" s="46"/>
    </row>
    <row r="87" spans="1:16" ht="18.75" x14ac:dyDescent="0.3">
      <c r="A87" s="354" t="str">
        <f>CONCATENATE(O3," - Transportation Footprint (Scope 3a)")</f>
        <v>All Components - Transportation Footprint (Scope 3a)</v>
      </c>
      <c r="B87" s="354"/>
      <c r="C87" s="354"/>
      <c r="D87" s="354"/>
      <c r="E87" s="354"/>
      <c r="F87" s="354"/>
      <c r="G87" s="354"/>
      <c r="H87" s="354"/>
      <c r="I87" s="354"/>
      <c r="J87" s="354"/>
      <c r="K87" s="354"/>
      <c r="L87" s="354"/>
      <c r="M87" s="354"/>
      <c r="N87" s="354"/>
      <c r="O87" s="354"/>
      <c r="P87" s="46"/>
    </row>
    <row r="88" spans="1:16" ht="15.75" thickBot="1" x14ac:dyDescent="0.3">
      <c r="A88" s="46"/>
      <c r="B88" s="46"/>
      <c r="C88" s="46"/>
      <c r="D88" s="46"/>
      <c r="E88" s="46"/>
      <c r="F88" s="46"/>
      <c r="G88" s="46"/>
      <c r="H88" s="46"/>
      <c r="I88" s="46"/>
      <c r="J88" s="46"/>
      <c r="K88" s="46"/>
      <c r="L88" s="46"/>
      <c r="M88" s="46"/>
      <c r="N88" s="46"/>
      <c r="O88" s="46"/>
      <c r="P88" s="46"/>
    </row>
    <row r="89" spans="1:16" ht="15.75" thickBot="1" x14ac:dyDescent="0.3">
      <c r="A89" s="341" t="s">
        <v>19</v>
      </c>
      <c r="B89" s="341" t="s">
        <v>0</v>
      </c>
      <c r="C89" s="341" t="s">
        <v>5</v>
      </c>
      <c r="D89" s="337" t="s">
        <v>6</v>
      </c>
      <c r="E89" s="338"/>
      <c r="F89" s="337" t="s">
        <v>7</v>
      </c>
      <c r="G89" s="338"/>
      <c r="H89" s="337" t="s">
        <v>8</v>
      </c>
      <c r="I89" s="338"/>
      <c r="J89" s="337" t="s">
        <v>9</v>
      </c>
      <c r="K89" s="338"/>
      <c r="L89" s="337" t="s">
        <v>10</v>
      </c>
      <c r="M89" s="338"/>
      <c r="N89" s="337" t="s">
        <v>11</v>
      </c>
      <c r="O89" s="338"/>
      <c r="P89" s="46"/>
    </row>
    <row r="90" spans="1:16" x14ac:dyDescent="0.25">
      <c r="A90" s="342"/>
      <c r="B90" s="342"/>
      <c r="C90" s="342"/>
      <c r="D90" s="339" t="s">
        <v>2</v>
      </c>
      <c r="E90" s="341" t="s">
        <v>13</v>
      </c>
      <c r="F90" s="339" t="s">
        <v>2</v>
      </c>
      <c r="G90" s="341" t="s">
        <v>119</v>
      </c>
      <c r="H90" s="339" t="s">
        <v>2</v>
      </c>
      <c r="I90" s="341" t="s">
        <v>14</v>
      </c>
      <c r="J90" s="339" t="s">
        <v>2</v>
      </c>
      <c r="K90" s="341" t="s">
        <v>14</v>
      </c>
      <c r="L90" s="339" t="s">
        <v>2</v>
      </c>
      <c r="M90" s="341" t="s">
        <v>14</v>
      </c>
      <c r="N90" s="339" t="s">
        <v>2</v>
      </c>
      <c r="O90" s="341" t="s">
        <v>14</v>
      </c>
      <c r="P90" s="46"/>
    </row>
    <row r="91" spans="1:16" ht="15.75" thickBot="1" x14ac:dyDescent="0.3">
      <c r="A91" s="342"/>
      <c r="B91" s="342"/>
      <c r="C91" s="342"/>
      <c r="D91" s="340"/>
      <c r="E91" s="342"/>
      <c r="F91" s="340"/>
      <c r="G91" s="342"/>
      <c r="H91" s="340"/>
      <c r="I91" s="342"/>
      <c r="J91" s="340"/>
      <c r="K91" s="342"/>
      <c r="L91" s="340"/>
      <c r="M91" s="342"/>
      <c r="N91" s="340"/>
      <c r="O91" s="342"/>
      <c r="P91" s="46"/>
    </row>
    <row r="92" spans="1:16" ht="15.75" thickBot="1" x14ac:dyDescent="0.3">
      <c r="A92" s="132"/>
      <c r="B92" s="133"/>
      <c r="C92" s="134"/>
      <c r="D92" s="134"/>
      <c r="E92" s="134"/>
      <c r="F92" s="134"/>
      <c r="G92" s="134"/>
      <c r="H92" s="134"/>
      <c r="I92" s="134"/>
      <c r="J92" s="134"/>
      <c r="K92" s="134"/>
      <c r="L92" s="134"/>
      <c r="M92" s="134"/>
      <c r="N92" s="134"/>
      <c r="O92" s="134"/>
      <c r="P92" s="46"/>
    </row>
    <row r="93" spans="1:16" ht="15.75" thickBot="1" x14ac:dyDescent="0.3">
      <c r="A93" s="53" t="s">
        <v>20</v>
      </c>
      <c r="B93" s="135"/>
      <c r="C93" s="52"/>
      <c r="D93" s="135"/>
      <c r="E93" s="136"/>
      <c r="F93" s="135"/>
      <c r="G93" s="136"/>
      <c r="H93" s="135"/>
      <c r="I93" s="136"/>
      <c r="J93" s="135"/>
      <c r="K93" s="136"/>
      <c r="L93" s="135"/>
      <c r="M93" s="136"/>
      <c r="N93" s="135"/>
      <c r="O93" s="137"/>
      <c r="P93" s="46"/>
    </row>
    <row r="94" spans="1:16" ht="15.75" thickBot="1" x14ac:dyDescent="0.3">
      <c r="A94" s="54" t="s">
        <v>108</v>
      </c>
      <c r="B94" s="55" t="s">
        <v>17</v>
      </c>
      <c r="C94" s="56" t="str">
        <f ca="1">IFERROR('transfer 3'!Y57+'transfer 3'!Y61+'transfer 3'!Y63+'transfer 3'!Y65,"")</f>
        <v/>
      </c>
      <c r="D94" s="135">
        <f>'Default Conversions'!D11</f>
        <v>0.13900000000000001</v>
      </c>
      <c r="E94" s="52" t="str">
        <f t="shared" ref="E94:G105" ca="1" si="22">IFERROR(D94*$C94,"")</f>
        <v/>
      </c>
      <c r="F94" s="135">
        <f>'Default Conversions'!F11</f>
        <v>22.5</v>
      </c>
      <c r="G94" s="52" t="str">
        <f t="shared" ca="1" si="22"/>
        <v/>
      </c>
      <c r="H94" s="135">
        <f>'Default Conversions'!H11</f>
        <v>0.17</v>
      </c>
      <c r="I94" s="52" t="str">
        <f t="shared" ref="I94:I105" ca="1" si="23">IFERROR(H94*$C94,"")</f>
        <v/>
      </c>
      <c r="J94" s="135">
        <f>'Default Conversions'!J11</f>
        <v>5.4000000000000003E-3</v>
      </c>
      <c r="K94" s="52" t="str">
        <f t="shared" ref="K94:K105" ca="1" si="24">IFERROR(J94*$C94,"")</f>
        <v/>
      </c>
      <c r="L94" s="135">
        <f>'Default Conversions'!L11</f>
        <v>3.3999999999999998E-3</v>
      </c>
      <c r="M94" s="52" t="str">
        <f t="shared" ref="M94:M105" ca="1" si="25">IFERROR(L94*$C94,"")</f>
        <v/>
      </c>
      <c r="N94" s="135">
        <f>'Default Conversions'!N11</f>
        <v>5.2000000000000002E-6</v>
      </c>
      <c r="O94" s="52" t="str">
        <f t="shared" ref="O94:O105" ca="1" si="26">IFERROR(N94*$C94,"")</f>
        <v/>
      </c>
      <c r="P94" s="46"/>
    </row>
    <row r="95" spans="1:16" ht="15.75" thickBot="1" x14ac:dyDescent="0.3">
      <c r="A95" s="54" t="s">
        <v>309</v>
      </c>
      <c r="B95" s="55" t="s">
        <v>17</v>
      </c>
      <c r="C95" s="56" t="str">
        <f ca="1">IFERROR('transfer 3'!Y58,"")</f>
        <v/>
      </c>
      <c r="D95" s="135">
        <f>'Default Conversions'!D15</f>
        <v>0.13900000000000001</v>
      </c>
      <c r="E95" s="52" t="str">
        <f t="shared" ca="1" si="22"/>
        <v/>
      </c>
      <c r="F95" s="135">
        <f>'Default Conversions'!F15</f>
        <v>22.57</v>
      </c>
      <c r="G95" s="52" t="str">
        <f t="shared" ca="1" si="22"/>
        <v/>
      </c>
      <c r="H95" s="135">
        <f>'Default Conversions'!H15</f>
        <v>1.4999999999999999E-2</v>
      </c>
      <c r="I95" s="52" t="str">
        <f t="shared" ca="1" si="23"/>
        <v/>
      </c>
      <c r="J95" s="135">
        <f>'Default Conversions'!J15</f>
        <v>2.0000000000000001E-4</v>
      </c>
      <c r="K95" s="52" t="str">
        <f t="shared" ca="1" si="24"/>
        <v/>
      </c>
      <c r="L95" s="135">
        <f>'Default Conversions'!L15</f>
        <v>3.0000000000000001E-3</v>
      </c>
      <c r="M95" s="52" t="str">
        <f t="shared" ca="1" si="25"/>
        <v/>
      </c>
      <c r="N95" s="135">
        <f>'Default Conversions'!N15</f>
        <v>2.5200000000000001E-3</v>
      </c>
      <c r="O95" s="52" t="str">
        <f t="shared" ca="1" si="26"/>
        <v/>
      </c>
      <c r="P95" s="46"/>
    </row>
    <row r="96" spans="1:16" ht="15.75" thickBot="1" x14ac:dyDescent="0.3">
      <c r="A96" s="54" t="s">
        <v>310</v>
      </c>
      <c r="B96" s="55" t="s">
        <v>17</v>
      </c>
      <c r="C96" s="56" t="str">
        <f ca="1">IFERROR('transfer 3'!Y59,"")</f>
        <v/>
      </c>
      <c r="D96" s="135">
        <f>'Default Conversions'!D16</f>
        <v>0.13900000000000001</v>
      </c>
      <c r="E96" s="52" t="str">
        <f t="shared" ca="1" si="22"/>
        <v/>
      </c>
      <c r="F96" s="135">
        <f>'Default Conversions'!F16</f>
        <v>22.545000000000002</v>
      </c>
      <c r="G96" s="52" t="str">
        <f t="shared" ca="1" si="22"/>
        <v/>
      </c>
      <c r="H96" s="135">
        <f>'Default Conversions'!H16</f>
        <v>5.8499999999999996E-2</v>
      </c>
      <c r="I96" s="52" t="str">
        <f t="shared" ca="1" si="23"/>
        <v/>
      </c>
      <c r="J96" s="135">
        <f>'Default Conversions'!J16</f>
        <v>2.0000000000000001E-4</v>
      </c>
      <c r="K96" s="52" t="str">
        <f t="shared" ca="1" si="24"/>
        <v/>
      </c>
      <c r="L96" s="135">
        <f>'Default Conversions'!L16</f>
        <v>7.0000000000000001E-3</v>
      </c>
      <c r="M96" s="52" t="str">
        <f t="shared" ca="1" si="25"/>
        <v/>
      </c>
      <c r="N96" s="135">
        <f>'Default Conversions'!N16</f>
        <v>2.6049999999999997E-3</v>
      </c>
      <c r="O96" s="52" t="str">
        <f t="shared" ca="1" si="26"/>
        <v/>
      </c>
      <c r="P96" s="46"/>
    </row>
    <row r="97" spans="1:16" ht="15.75" thickBot="1" x14ac:dyDescent="0.3">
      <c r="A97" s="54" t="s">
        <v>311</v>
      </c>
      <c r="B97" s="55" t="s">
        <v>17</v>
      </c>
      <c r="C97" s="56" t="str">
        <f ca="1">IFERROR('transfer 3'!Y60+'transfer 3'!Y62+'transfer 3'!Y64+'transfer 3'!Y66,"")</f>
        <v/>
      </c>
      <c r="D97" s="135">
        <f>'Default Conversions'!D11</f>
        <v>0.13900000000000001</v>
      </c>
      <c r="E97" s="52" t="str">
        <f t="shared" ca="1" si="22"/>
        <v/>
      </c>
      <c r="F97" s="52" t="str">
        <f ca="1">IFERROR(IF(ISNA('Transfer 1'!F14),'Default Conversions'!F11,'Transfer 1'!F14),"")</f>
        <v/>
      </c>
      <c r="G97" s="52" t="str">
        <f t="shared" ca="1" si="22"/>
        <v/>
      </c>
      <c r="H97" s="52" t="str">
        <f ca="1">IFERROR(IF(ISNA('Transfer 1'!H14),'Default Conversions'!H11,'Transfer 1'!H14),"")</f>
        <v/>
      </c>
      <c r="I97" s="52" t="str">
        <f t="shared" ca="1" si="23"/>
        <v/>
      </c>
      <c r="J97" s="52" t="str">
        <f ca="1">IFERROR(IF(ISNA('Transfer 1'!J14),'Default Conversions'!J11,'Transfer 1'!J14),"")</f>
        <v/>
      </c>
      <c r="K97" s="52" t="str">
        <f t="shared" ca="1" si="24"/>
        <v/>
      </c>
      <c r="L97" s="52" t="str">
        <f ca="1">IFERROR(IF(ISNA('Transfer 1'!L14),'Default Conversions'!L11,'Transfer 1'!L14),"")</f>
        <v/>
      </c>
      <c r="M97" s="52" t="str">
        <f t="shared" ca="1" si="25"/>
        <v/>
      </c>
      <c r="N97" s="52" t="str">
        <f ca="1">IFERROR(IF(ISNA('Transfer 1'!N14),'Default Conversions'!N11,'Transfer 1'!N14),"")</f>
        <v/>
      </c>
      <c r="O97" s="52" t="str">
        <f t="shared" ca="1" si="26"/>
        <v/>
      </c>
      <c r="P97" s="46"/>
    </row>
    <row r="98" spans="1:16" ht="15.75" thickBot="1" x14ac:dyDescent="0.3">
      <c r="A98" s="54" t="s">
        <v>109</v>
      </c>
      <c r="B98" s="55" t="s">
        <v>17</v>
      </c>
      <c r="C98" s="56" t="str">
        <f ca="1">IFERROR('transfer 3'!Y67+'transfer 3'!Y71,"")</f>
        <v/>
      </c>
      <c r="D98" s="135">
        <f>'Default Conversions'!D20</f>
        <v>0.124</v>
      </c>
      <c r="E98" s="52" t="str">
        <f t="shared" ca="1" si="22"/>
        <v/>
      </c>
      <c r="F98" s="135">
        <f>'Default Conversions'!F20</f>
        <v>19.600000000000001</v>
      </c>
      <c r="G98" s="52" t="str">
        <f t="shared" ca="1" si="22"/>
        <v/>
      </c>
      <c r="H98" s="135">
        <f>'Default Conversions'!H20</f>
        <v>0.11</v>
      </c>
      <c r="I98" s="52" t="str">
        <f t="shared" ca="1" si="23"/>
        <v/>
      </c>
      <c r="J98" s="135">
        <f>'Default Conversions'!J20</f>
        <v>4.4999999999999997E-3</v>
      </c>
      <c r="K98" s="52" t="str">
        <f t="shared" ca="1" si="24"/>
        <v/>
      </c>
      <c r="L98" s="135">
        <f>'Default Conversions'!L20</f>
        <v>5.4000000000000001E-4</v>
      </c>
      <c r="M98" s="52" t="str">
        <f t="shared" ca="1" si="25"/>
        <v/>
      </c>
      <c r="N98" s="52" t="str">
        <f ca="1">IFERROR(IF(ISNA('Transfer 1'!N15),'Default Conversions'!N20,'Transfer 1'!N15),"")</f>
        <v/>
      </c>
      <c r="O98" s="52" t="str">
        <f t="shared" ca="1" si="26"/>
        <v/>
      </c>
      <c r="P98" s="46"/>
    </row>
    <row r="99" spans="1:16" ht="15.75" thickBot="1" x14ac:dyDescent="0.3">
      <c r="A99" s="54" t="s">
        <v>312</v>
      </c>
      <c r="B99" s="55" t="s">
        <v>17</v>
      </c>
      <c r="C99" s="56" t="str">
        <f ca="1">IFERROR('transfer 3'!Y68,"")</f>
        <v/>
      </c>
      <c r="D99" s="135">
        <f>'Default Conversions'!D23</f>
        <v>0.124</v>
      </c>
      <c r="E99" s="52" t="str">
        <f t="shared" ca="1" si="22"/>
        <v/>
      </c>
      <c r="F99" s="135">
        <f>'Default Conversions'!F23</f>
        <v>19.77</v>
      </c>
      <c r="G99" s="52" t="str">
        <f t="shared" ca="1" si="22"/>
        <v/>
      </c>
      <c r="H99" s="135">
        <f>'Default Conversions'!H23</f>
        <v>2.7E-2</v>
      </c>
      <c r="I99" s="52" t="str">
        <f t="shared" ca="1" si="23"/>
        <v/>
      </c>
      <c r="J99" s="135">
        <f>'Default Conversions'!J23</f>
        <v>3.6000000000000002E-4</v>
      </c>
      <c r="K99" s="52" t="str">
        <f t="shared" ca="1" si="24"/>
        <v/>
      </c>
      <c r="L99" s="135">
        <f>'Default Conversions'!L23</f>
        <v>3.0000000000000001E-3</v>
      </c>
      <c r="M99" s="52" t="str">
        <f t="shared" ca="1" si="25"/>
        <v/>
      </c>
      <c r="N99" s="135">
        <f>'Default Conversions'!N23</f>
        <v>6.7000000000000002E-3</v>
      </c>
      <c r="O99" s="52" t="str">
        <f t="shared" ca="1" si="26"/>
        <v/>
      </c>
      <c r="P99" s="46"/>
    </row>
    <row r="100" spans="1:16" ht="15.75" thickBot="1" x14ac:dyDescent="0.3">
      <c r="A100" s="54" t="s">
        <v>313</v>
      </c>
      <c r="B100" s="55" t="s">
        <v>17</v>
      </c>
      <c r="C100" s="56" t="str">
        <f ca="1">IFERROR('transfer 3'!Y69,"")</f>
        <v/>
      </c>
      <c r="D100" s="135">
        <f>'Default Conversions'!D24</f>
        <v>0.124</v>
      </c>
      <c r="E100" s="52" t="str">
        <f t="shared" ca="1" si="22"/>
        <v/>
      </c>
      <c r="F100" s="135">
        <f>'Default Conversions'!F24</f>
        <v>19.79</v>
      </c>
      <c r="G100" s="52" t="str">
        <f t="shared" ca="1" si="22"/>
        <v/>
      </c>
      <c r="H100" s="135">
        <f>'Default Conversions'!H24</f>
        <v>3.5000000000000003E-2</v>
      </c>
      <c r="I100" s="52" t="str">
        <f t="shared" ca="1" si="23"/>
        <v/>
      </c>
      <c r="J100" s="135">
        <f>'Default Conversions'!J24</f>
        <v>3.6000000000000002E-4</v>
      </c>
      <c r="K100" s="52" t="str">
        <f t="shared" ca="1" si="24"/>
        <v/>
      </c>
      <c r="L100" s="135">
        <f>'Default Conversions'!L24</f>
        <v>3.0000000000000001E-3</v>
      </c>
      <c r="M100" s="52" t="str">
        <f t="shared" ca="1" si="25"/>
        <v/>
      </c>
      <c r="N100" s="135">
        <f>'Default Conversions'!N24</f>
        <v>6.6100000000000004E-3</v>
      </c>
      <c r="O100" s="52" t="str">
        <f t="shared" ca="1" si="26"/>
        <v/>
      </c>
      <c r="P100" s="46"/>
    </row>
    <row r="101" spans="1:16" ht="15.75" thickBot="1" x14ac:dyDescent="0.3">
      <c r="A101" s="54" t="s">
        <v>314</v>
      </c>
      <c r="B101" s="55" t="s">
        <v>17</v>
      </c>
      <c r="C101" s="56" t="str">
        <f ca="1">IFERROR('transfer 3'!Y70+'transfer 3'!Y72,"")</f>
        <v/>
      </c>
      <c r="D101" s="135">
        <f>'Default Conversions'!D23</f>
        <v>0.124</v>
      </c>
      <c r="E101" s="52" t="str">
        <f t="shared" ca="1" si="22"/>
        <v/>
      </c>
      <c r="F101" s="52" t="str">
        <f ca="1">IFERROR(IF(ISNA('Transfer 1'!F15),'Default Conversions'!F20,'Transfer 1'!F15),"")</f>
        <v/>
      </c>
      <c r="G101" s="52" t="str">
        <f t="shared" ca="1" si="22"/>
        <v/>
      </c>
      <c r="H101" s="52" t="str">
        <f ca="1">IFERROR(IF(ISNA('Transfer 1'!H15),'Default Conversions'!H20,'Transfer 1'!H15),"")</f>
        <v/>
      </c>
      <c r="I101" s="52" t="str">
        <f t="shared" ca="1" si="23"/>
        <v/>
      </c>
      <c r="J101" s="52" t="str">
        <f ca="1">IFERROR(IF(ISNA('Transfer 1'!J15),'Default Conversions'!J20,'Transfer 1'!J15),"")</f>
        <v/>
      </c>
      <c r="K101" s="52" t="str">
        <f t="shared" ca="1" si="24"/>
        <v/>
      </c>
      <c r="L101" s="52" t="str">
        <f ca="1">IFERROR(IF(ISNA('Transfer 1'!L15),'Default Conversions'!L20,'Transfer 1'!L15),"")</f>
        <v/>
      </c>
      <c r="M101" s="52" t="str">
        <f t="shared" ca="1" si="25"/>
        <v/>
      </c>
      <c r="N101" s="52" t="str">
        <f ca="1">IFERROR(IF(ISNA('Transfer 1'!N15),'Default Conversions'!N20,'Transfer 1'!N15),"")</f>
        <v/>
      </c>
      <c r="O101" s="52" t="str">
        <f t="shared" ca="1" si="26"/>
        <v/>
      </c>
      <c r="P101" s="46"/>
    </row>
    <row r="102" spans="1:16" ht="15.75" thickBot="1" x14ac:dyDescent="0.3">
      <c r="A102" s="54" t="s">
        <v>110</v>
      </c>
      <c r="B102" s="55" t="s">
        <v>24</v>
      </c>
      <c r="C102" s="56" t="str">
        <f ca="1">IFERROR('transfer 3'!Y73+'transfer 3'!Y75,"")</f>
        <v/>
      </c>
      <c r="D102" s="135">
        <f>'Default Conversions'!D26</f>
        <v>0.10299999999999999</v>
      </c>
      <c r="E102" s="52" t="str">
        <f t="shared" ca="1" si="22"/>
        <v/>
      </c>
      <c r="F102" s="135">
        <f>'Default Conversions'!F26</f>
        <v>13.1</v>
      </c>
      <c r="G102" s="121" t="str">
        <f t="shared" ca="1" si="22"/>
        <v/>
      </c>
      <c r="H102" s="135">
        <f>'Default Conversions'!H26</f>
        <v>0.01</v>
      </c>
      <c r="I102" s="52" t="str">
        <f t="shared" ca="1" si="23"/>
        <v/>
      </c>
      <c r="J102" s="135">
        <f>'Default Conversions'!J26</f>
        <v>6.2999999999999998E-6</v>
      </c>
      <c r="K102" s="121" t="str">
        <f t="shared" ca="1" si="24"/>
        <v/>
      </c>
      <c r="L102" s="135">
        <f>'Default Conversions'!L26</f>
        <v>7.6000000000000004E-4</v>
      </c>
      <c r="M102" s="121" t="str">
        <f t="shared" ca="1" si="25"/>
        <v/>
      </c>
      <c r="N102" s="135">
        <f>'Default Conversions'!N26</f>
        <v>8.3999999999999992E-6</v>
      </c>
      <c r="O102" s="121" t="str">
        <f t="shared" ca="1" si="26"/>
        <v/>
      </c>
      <c r="P102" s="46"/>
    </row>
    <row r="103" spans="1:16" ht="15.75" thickBot="1" x14ac:dyDescent="0.3">
      <c r="A103" s="54" t="s">
        <v>315</v>
      </c>
      <c r="B103" s="55" t="s">
        <v>24</v>
      </c>
      <c r="C103" s="56" t="str">
        <f ca="1">IFERROR('transfer 3'!Y74,"")</f>
        <v/>
      </c>
      <c r="D103" s="135">
        <f>'Default Conversions'!D26</f>
        <v>0.10299999999999999</v>
      </c>
      <c r="E103" s="52" t="str">
        <f t="shared" ca="1" si="22"/>
        <v/>
      </c>
      <c r="F103" s="248" t="str">
        <f ca="1">IFERROR(IF(ISNA('Transfer 1'!F16),'Default Conversions'!F26,'Transfer 1'!F16),"")</f>
        <v/>
      </c>
      <c r="G103" s="134" t="str">
        <f t="shared" ca="1" si="22"/>
        <v/>
      </c>
      <c r="H103" s="248" t="str">
        <f ca="1">IFERROR(IF(ISNA('Transfer 1'!H16),'Default Conversions'!H26,'Transfer 1'!H16),"")</f>
        <v/>
      </c>
      <c r="I103" s="52" t="str">
        <f t="shared" ca="1" si="23"/>
        <v/>
      </c>
      <c r="J103" s="248" t="str">
        <f ca="1">IFERROR(IF(ISNA('Transfer 1'!J16),'Default Conversions'!J26,'Transfer 1'!J16),"")</f>
        <v/>
      </c>
      <c r="K103" s="134" t="str">
        <f t="shared" ca="1" si="24"/>
        <v/>
      </c>
      <c r="L103" s="248" t="str">
        <f ca="1">IFERROR(IF(ISNA('Transfer 1'!L16),'Default Conversions'!L26,'Transfer 1'!L16),"")</f>
        <v/>
      </c>
      <c r="M103" s="134" t="str">
        <f t="shared" ca="1" si="25"/>
        <v/>
      </c>
      <c r="N103" s="248" t="str">
        <f ca="1">IFERROR(IF(ISNA('Transfer 1'!N16),'Default Conversions'!N26,'Transfer 1'!N16),"")</f>
        <v/>
      </c>
      <c r="O103" s="134" t="str">
        <f t="shared" ca="1" si="26"/>
        <v/>
      </c>
      <c r="P103" s="46"/>
    </row>
    <row r="104" spans="1:16" ht="15.75" thickBot="1" x14ac:dyDescent="0.3">
      <c r="A104" s="54" t="str">
        <f ca="1">IFERROR('transfer 3'!Q81,"Other conventional energy transportation #1")</f>
        <v>Other conventional energy transportation #1</v>
      </c>
      <c r="B104" s="55" t="str">
        <f ca="1">IFERROR('transfer 3'!R81,"TBD")</f>
        <v>TBD</v>
      </c>
      <c r="C104" s="56" t="str">
        <f ca="1">IFERROR('transfer 3'!Y81,"")</f>
        <v/>
      </c>
      <c r="D104" s="135" t="str">
        <f ca="1">IFERROR('Transfer 1'!D56,"")</f>
        <v/>
      </c>
      <c r="E104" s="52" t="str">
        <f t="shared" ca="1" si="22"/>
        <v/>
      </c>
      <c r="F104" s="135" t="str">
        <f ca="1">IFERROR('Transfer 1'!F56,"")</f>
        <v/>
      </c>
      <c r="G104" s="52" t="str">
        <f t="shared" ca="1" si="22"/>
        <v/>
      </c>
      <c r="H104" s="135" t="str">
        <f ca="1">IFERROR('Transfer 1'!H56,"")</f>
        <v/>
      </c>
      <c r="I104" s="52" t="str">
        <f t="shared" ca="1" si="23"/>
        <v/>
      </c>
      <c r="J104" s="135" t="str">
        <f ca="1">IFERROR('Transfer 1'!J56,"")</f>
        <v/>
      </c>
      <c r="K104" s="52" t="str">
        <f t="shared" ca="1" si="24"/>
        <v/>
      </c>
      <c r="L104" s="135" t="str">
        <f ca="1">IFERROR('Transfer 1'!L56,"")</f>
        <v/>
      </c>
      <c r="M104" s="52" t="str">
        <f t="shared" ca="1" si="25"/>
        <v/>
      </c>
      <c r="N104" s="135" t="str">
        <f ca="1">IFERROR('Transfer 1'!N56,"")</f>
        <v/>
      </c>
      <c r="O104" s="52" t="str">
        <f t="shared" ca="1" si="26"/>
        <v/>
      </c>
      <c r="P104" s="46"/>
    </row>
    <row r="105" spans="1:16" ht="15.75" thickBot="1" x14ac:dyDescent="0.3">
      <c r="A105" s="54" t="str">
        <f ca="1">IFERROR('transfer 3'!Q82,"Other conventional energy transportation #1")</f>
        <v>Other conventional energy transportation #1</v>
      </c>
      <c r="B105" s="55" t="str">
        <f ca="1">IFERROR('transfer 3'!R82,"TBD")</f>
        <v>TBD</v>
      </c>
      <c r="C105" s="56" t="str">
        <f ca="1">IFERROR('transfer 3'!Y82,"")</f>
        <v/>
      </c>
      <c r="D105" s="135" t="str">
        <f ca="1">IFERROR('Transfer 1'!D57,"")</f>
        <v/>
      </c>
      <c r="E105" s="52" t="str">
        <f t="shared" ca="1" si="22"/>
        <v/>
      </c>
      <c r="F105" s="135" t="str">
        <f ca="1">IFERROR('Transfer 1'!F57,"")</f>
        <v/>
      </c>
      <c r="G105" s="52" t="str">
        <f t="shared" ca="1" si="22"/>
        <v/>
      </c>
      <c r="H105" s="135" t="str">
        <f ca="1">IFERROR('Transfer 1'!H57,"")</f>
        <v/>
      </c>
      <c r="I105" s="52" t="str">
        <f t="shared" ca="1" si="23"/>
        <v/>
      </c>
      <c r="J105" s="135" t="str">
        <f ca="1">IFERROR('Transfer 1'!J57,"")</f>
        <v/>
      </c>
      <c r="K105" s="52" t="str">
        <f t="shared" ca="1" si="24"/>
        <v/>
      </c>
      <c r="L105" s="135" t="str">
        <f ca="1">IFERROR('Transfer 1'!L57,"")</f>
        <v/>
      </c>
      <c r="M105" s="52" t="str">
        <f t="shared" ca="1" si="25"/>
        <v/>
      </c>
      <c r="N105" s="135" t="str">
        <f ca="1">IFERROR('Transfer 1'!N57,"")</f>
        <v/>
      </c>
      <c r="O105" s="52" t="str">
        <f t="shared" ca="1" si="26"/>
        <v/>
      </c>
      <c r="P105" s="46"/>
    </row>
    <row r="106" spans="1:16" ht="15.75" thickBot="1" x14ac:dyDescent="0.3">
      <c r="A106" s="125" t="s">
        <v>96</v>
      </c>
      <c r="B106" s="135"/>
      <c r="C106" s="135"/>
      <c r="D106" s="135"/>
      <c r="E106" s="138">
        <f ca="1">SUM(E94:E105)</f>
        <v>0</v>
      </c>
      <c r="F106" s="135"/>
      <c r="G106" s="138">
        <f ca="1">SUM(G94:G105)</f>
        <v>0</v>
      </c>
      <c r="H106" s="135"/>
      <c r="I106" s="138">
        <f ca="1">SUM(I94:I105)</f>
        <v>0</v>
      </c>
      <c r="J106" s="135"/>
      <c r="K106" s="138">
        <f ca="1">SUM(K94:K105)</f>
        <v>0</v>
      </c>
      <c r="L106" s="135"/>
      <c r="M106" s="138">
        <f ca="1">SUM(M94:M105)</f>
        <v>0</v>
      </c>
      <c r="N106" s="139"/>
      <c r="O106" s="138">
        <f ca="1">SUM(O94:O105)</f>
        <v>0</v>
      </c>
      <c r="P106" s="46"/>
    </row>
    <row r="107" spans="1:16" ht="30" customHeight="1" thickBot="1" x14ac:dyDescent="0.3">
      <c r="A107" s="343" t="s">
        <v>141</v>
      </c>
      <c r="B107" s="344"/>
      <c r="C107" s="344"/>
      <c r="D107" s="344"/>
      <c r="E107" s="344"/>
      <c r="F107" s="344"/>
      <c r="G107" s="344"/>
      <c r="H107" s="344"/>
      <c r="I107" s="344"/>
      <c r="J107" s="344"/>
      <c r="K107" s="344"/>
      <c r="L107" s="344"/>
      <c r="M107" s="344"/>
      <c r="N107" s="344"/>
      <c r="O107" s="345"/>
      <c r="P107" s="46"/>
    </row>
    <row r="108" spans="1:16" ht="15.75" thickBot="1" x14ac:dyDescent="0.3">
      <c r="A108" s="53" t="s">
        <v>25</v>
      </c>
      <c r="B108" s="135"/>
      <c r="C108" s="52"/>
      <c r="D108" s="135"/>
      <c r="E108" s="52"/>
      <c r="F108" s="135"/>
      <c r="G108" s="52"/>
      <c r="H108" s="135"/>
      <c r="I108" s="52"/>
      <c r="J108" s="135"/>
      <c r="K108" s="52"/>
      <c r="L108" s="135"/>
      <c r="M108" s="52"/>
      <c r="N108" s="135"/>
      <c r="O108" s="52"/>
      <c r="P108" s="46"/>
    </row>
    <row r="109" spans="1:16" ht="15.75" thickBot="1" x14ac:dyDescent="0.3">
      <c r="A109" s="54" t="s">
        <v>111</v>
      </c>
      <c r="B109" s="55" t="s">
        <v>17</v>
      </c>
      <c r="C109" s="56" t="str">
        <f ca="1">IFERROR('transfer 3'!Y49+'transfer 3'!Y51+'transfer 3'!Y53+'transfer 3'!Y55,"")</f>
        <v/>
      </c>
      <c r="D109" s="135">
        <f>'Default Conversions'!D10</f>
        <v>0.127</v>
      </c>
      <c r="E109" s="52" t="str">
        <f t="shared" ref="E109:G112" ca="1" si="27">IFERROR(D109*$C109,"")</f>
        <v/>
      </c>
      <c r="F109" s="135">
        <f>'Default Conversions'!F10</f>
        <v>22.3</v>
      </c>
      <c r="G109" s="52" t="str">
        <f t="shared" ref="G109" ca="1" si="28">IFERROR(F109*$C109,"")</f>
        <v/>
      </c>
      <c r="H109" s="135">
        <f>'Default Conversions'!H10</f>
        <v>0.2</v>
      </c>
      <c r="I109" s="52" t="str">
        <f t="shared" ref="I109:I112" ca="1" si="29">IFERROR(H109*$C109,"")</f>
        <v/>
      </c>
      <c r="J109" s="135">
        <f>'Default Conversions'!J10</f>
        <v>0</v>
      </c>
      <c r="K109" s="52" t="str">
        <f t="shared" ref="K109:K112" ca="1" si="30">IFERROR(J109*$C109,"")</f>
        <v/>
      </c>
      <c r="L109" s="135">
        <f>'Default Conversions'!L10</f>
        <v>9.8999999999999999E-4</v>
      </c>
      <c r="M109" s="52" t="str">
        <f t="shared" ref="M109:M112" ca="1" si="31">IFERROR(L109*$C109,"")</f>
        <v/>
      </c>
      <c r="N109" s="135" t="str">
        <f>'Default Conversions'!N10</f>
        <v>NP</v>
      </c>
      <c r="O109" s="52" t="str">
        <f t="shared" ref="O109:O112" ca="1" si="32">IFERROR(N109*$C109,"")</f>
        <v/>
      </c>
      <c r="P109" s="46"/>
    </row>
    <row r="110" spans="1:16" ht="15.75" thickBot="1" x14ac:dyDescent="0.3">
      <c r="A110" s="54" t="s">
        <v>316</v>
      </c>
      <c r="B110" s="55" t="s">
        <v>17</v>
      </c>
      <c r="C110" s="56" t="str">
        <f ca="1">IFERROR('transfer 3'!Y450+'transfer 3'!Y52+'transfer 3'!Y54+'transfer 3'!Y56,"")</f>
        <v/>
      </c>
      <c r="D110" s="135">
        <f>'Default Conversions'!D10</f>
        <v>0.127</v>
      </c>
      <c r="E110" s="52" t="str">
        <f t="shared" ca="1" si="27"/>
        <v/>
      </c>
      <c r="F110" s="135" t="str">
        <f ca="1">IFERROR(IF(ISNA('Transfer 1'!F13),'Default Conversions'!F10,'Transfer 1'!F13),"")</f>
        <v/>
      </c>
      <c r="G110" s="52" t="str">
        <f t="shared" ca="1" si="27"/>
        <v/>
      </c>
      <c r="H110" s="135" t="str">
        <f ca="1">IFERROR(IF(ISNA('Transfer 1'!H13),'Default Conversions'!H10,'Transfer 1'!H13),"")</f>
        <v/>
      </c>
      <c r="I110" s="52" t="str">
        <f t="shared" ca="1" si="29"/>
        <v/>
      </c>
      <c r="J110" s="135" t="str">
        <f ca="1">IFERROR(IF(ISNA('Transfer 1'!J13),'Default Conversions'!J10,'Transfer 1'!J13),"")</f>
        <v/>
      </c>
      <c r="K110" s="52" t="str">
        <f t="shared" ca="1" si="30"/>
        <v/>
      </c>
      <c r="L110" s="135" t="str">
        <f ca="1">IFERROR(IF(ISNA('Transfer 1'!L13),'Default Conversions'!L10,'Transfer 1'!L13),"")</f>
        <v/>
      </c>
      <c r="M110" s="52" t="str">
        <f t="shared" ca="1" si="31"/>
        <v/>
      </c>
      <c r="N110" s="135" t="str">
        <f ca="1">IFERROR(IF(ISNA('Transfer 1'!N13),'Default Conversions'!N10,'Transfer 1'!N13),"")</f>
        <v/>
      </c>
      <c r="O110" s="52" t="str">
        <f t="shared" ca="1" si="32"/>
        <v/>
      </c>
      <c r="P110" s="46"/>
    </row>
    <row r="111" spans="1:16" ht="15.75" thickBot="1" x14ac:dyDescent="0.3">
      <c r="A111" s="54" t="str">
        <f ca="1">IFERROR('transfer 3'!Q86,"Other renewable energy transportation #1")</f>
        <v>Other renewable energy transportation #1</v>
      </c>
      <c r="B111" s="55" t="str">
        <f ca="1">IFERROR('transfer 3'!R86,"TBD")</f>
        <v>TBD</v>
      </c>
      <c r="C111" s="56" t="str">
        <f ca="1">IFERROR('transfer 3'!Y86,"")</f>
        <v/>
      </c>
      <c r="D111" s="135" t="str">
        <f ca="1">IFERROR('Transfer 1'!D68,"")</f>
        <v/>
      </c>
      <c r="E111" s="52" t="str">
        <f t="shared" ca="1" si="27"/>
        <v/>
      </c>
      <c r="F111" s="135" t="str">
        <f ca="1">IFERROR('Transfer 1'!F68,"")</f>
        <v/>
      </c>
      <c r="G111" s="52" t="str">
        <f t="shared" ca="1" si="27"/>
        <v/>
      </c>
      <c r="H111" s="135" t="str">
        <f ca="1">IFERROR('Transfer 1'!H68,"")</f>
        <v/>
      </c>
      <c r="I111" s="52" t="str">
        <f t="shared" ca="1" si="29"/>
        <v/>
      </c>
      <c r="J111" s="135" t="str">
        <f ca="1">IFERROR('Transfer 1'!J68,"")</f>
        <v/>
      </c>
      <c r="K111" s="52" t="str">
        <f t="shared" ca="1" si="30"/>
        <v/>
      </c>
      <c r="L111" s="135" t="str">
        <f ca="1">IFERROR('Transfer 1'!L68,"")</f>
        <v/>
      </c>
      <c r="M111" s="52" t="str">
        <f t="shared" ca="1" si="31"/>
        <v/>
      </c>
      <c r="N111" s="135" t="str">
        <f ca="1">IFERROR('Transfer 1'!N68,"")</f>
        <v/>
      </c>
      <c r="O111" s="52" t="str">
        <f t="shared" ca="1" si="32"/>
        <v/>
      </c>
      <c r="P111" s="46"/>
    </row>
    <row r="112" spans="1:16" ht="15.75" thickBot="1" x14ac:dyDescent="0.3">
      <c r="A112" s="54" t="str">
        <f ca="1">IFERROR('transfer 3'!Q87,"Other renewable energy transportation #1")</f>
        <v>Other renewable energy transportation #1</v>
      </c>
      <c r="B112" s="55" t="str">
        <f ca="1">IFERROR('transfer 3'!R87,"TBD")</f>
        <v>TBD</v>
      </c>
      <c r="C112" s="56" t="str">
        <f ca="1">IFERROR('transfer 3'!Y87,"")</f>
        <v/>
      </c>
      <c r="D112" s="135" t="str">
        <f ca="1">IFERROR('Transfer 1'!D69,"")</f>
        <v/>
      </c>
      <c r="E112" s="52" t="str">
        <f t="shared" ca="1" si="27"/>
        <v/>
      </c>
      <c r="F112" s="135" t="str">
        <f ca="1">IFERROR('Transfer 1'!F69,"")</f>
        <v/>
      </c>
      <c r="G112" s="52" t="str">
        <f t="shared" ca="1" si="27"/>
        <v/>
      </c>
      <c r="H112" s="135" t="str">
        <f ca="1">IFERROR('Transfer 1'!H69,"")</f>
        <v/>
      </c>
      <c r="I112" s="52" t="str">
        <f t="shared" ca="1" si="29"/>
        <v/>
      </c>
      <c r="J112" s="135" t="str">
        <f ca="1">IFERROR('Transfer 1'!J69,"")</f>
        <v/>
      </c>
      <c r="K112" s="52" t="str">
        <f t="shared" ca="1" si="30"/>
        <v/>
      </c>
      <c r="L112" s="135" t="str">
        <f ca="1">IFERROR('Transfer 1'!L69,"")</f>
        <v/>
      </c>
      <c r="M112" s="52" t="str">
        <f t="shared" ca="1" si="31"/>
        <v/>
      </c>
      <c r="N112" s="135" t="str">
        <f ca="1">IFERROR('Transfer 1'!N69,"")</f>
        <v/>
      </c>
      <c r="O112" s="52" t="str">
        <f t="shared" ca="1" si="32"/>
        <v/>
      </c>
      <c r="P112" s="46"/>
    </row>
    <row r="113" spans="1:16" ht="15.75" thickBot="1" x14ac:dyDescent="0.3">
      <c r="A113" s="125" t="s">
        <v>97</v>
      </c>
      <c r="B113" s="135"/>
      <c r="C113" s="135"/>
      <c r="D113" s="135"/>
      <c r="E113" s="140">
        <f ca="1">SUM(E109:E112)</f>
        <v>0</v>
      </c>
      <c r="F113" s="135"/>
      <c r="G113" s="140">
        <f ca="1">SUM(G109:G112)</f>
        <v>0</v>
      </c>
      <c r="H113" s="141"/>
      <c r="I113" s="140">
        <f ca="1">SUM(I109:I112)</f>
        <v>0</v>
      </c>
      <c r="J113" s="135"/>
      <c r="K113" s="140">
        <f ca="1">SUM(K109:K112)</f>
        <v>0</v>
      </c>
      <c r="L113" s="135"/>
      <c r="M113" s="140">
        <f ca="1">SUM(M109:M112)</f>
        <v>0</v>
      </c>
      <c r="N113" s="135"/>
      <c r="O113" s="140">
        <f ca="1">SUM(O109:O112)</f>
        <v>0</v>
      </c>
      <c r="P113" s="46"/>
    </row>
    <row r="114" spans="1:16" ht="30" customHeight="1" thickBot="1" x14ac:dyDescent="0.3">
      <c r="A114" s="343" t="s">
        <v>141</v>
      </c>
      <c r="B114" s="344"/>
      <c r="C114" s="344"/>
      <c r="D114" s="344"/>
      <c r="E114" s="344"/>
      <c r="F114" s="344"/>
      <c r="G114" s="344"/>
      <c r="H114" s="344"/>
      <c r="I114" s="344"/>
      <c r="J114" s="344"/>
      <c r="K114" s="344"/>
      <c r="L114" s="344"/>
      <c r="M114" s="344"/>
      <c r="N114" s="344"/>
      <c r="O114" s="345"/>
      <c r="P114" s="46"/>
    </row>
    <row r="115" spans="1:16" ht="15.75" thickBot="1" x14ac:dyDescent="0.3">
      <c r="A115" s="285" t="s">
        <v>118</v>
      </c>
      <c r="B115" s="135"/>
      <c r="C115" s="135"/>
      <c r="D115" s="135"/>
      <c r="E115" s="286">
        <f ca="1">SUM(E113,E106)</f>
        <v>0</v>
      </c>
      <c r="F115" s="135"/>
      <c r="G115" s="286">
        <f ca="1">SUM(G113,G106)</f>
        <v>0</v>
      </c>
      <c r="H115" s="141"/>
      <c r="I115" s="286">
        <f ca="1">SUM(I113,I106)</f>
        <v>0</v>
      </c>
      <c r="J115" s="135"/>
      <c r="K115" s="286">
        <f ca="1">SUM(K113,K106)</f>
        <v>0</v>
      </c>
      <c r="L115" s="135"/>
      <c r="M115" s="286">
        <f ca="1">SUM(M113,M106)</f>
        <v>0</v>
      </c>
      <c r="N115" s="135"/>
      <c r="O115" s="286">
        <f ca="1">SUM(O113,O106)</f>
        <v>0</v>
      </c>
      <c r="P115" s="46"/>
    </row>
    <row r="116" spans="1:16" ht="14.45" customHeight="1" x14ac:dyDescent="0.25">
      <c r="A116" s="282"/>
      <c r="B116" s="283"/>
      <c r="C116" s="283"/>
      <c r="D116" s="283"/>
      <c r="E116" s="283"/>
      <c r="F116" s="283"/>
      <c r="G116" s="283"/>
      <c r="H116" s="283"/>
      <c r="I116" s="283"/>
      <c r="J116" s="283"/>
      <c r="K116" s="283"/>
      <c r="L116" s="283"/>
      <c r="M116" s="283"/>
      <c r="N116" s="283"/>
      <c r="O116" s="284"/>
      <c r="P116" s="46"/>
    </row>
    <row r="117" spans="1:16" ht="14.45" customHeight="1" x14ac:dyDescent="0.25">
      <c r="A117" s="265"/>
      <c r="B117" s="264"/>
      <c r="C117" s="264"/>
      <c r="D117" s="264"/>
      <c r="E117" s="264"/>
      <c r="F117" s="264"/>
      <c r="G117" s="264"/>
      <c r="H117" s="264"/>
      <c r="I117" s="264"/>
      <c r="J117" s="264"/>
      <c r="K117" s="264"/>
      <c r="L117" s="264"/>
      <c r="M117" s="264"/>
      <c r="N117" s="264"/>
      <c r="O117" s="266"/>
      <c r="P117" s="46"/>
    </row>
    <row r="118" spans="1:16" ht="14.45" customHeight="1" x14ac:dyDescent="0.25">
      <c r="A118" s="265"/>
      <c r="B118" s="264"/>
      <c r="C118" s="264"/>
      <c r="D118" s="264"/>
      <c r="E118" s="264"/>
      <c r="F118" s="264"/>
      <c r="G118" s="264"/>
      <c r="H118" s="264"/>
      <c r="I118" s="264"/>
      <c r="J118" s="264"/>
      <c r="K118" s="264"/>
      <c r="L118" s="264"/>
      <c r="M118" s="264"/>
      <c r="N118" s="264"/>
      <c r="O118" s="266"/>
      <c r="P118" s="46"/>
    </row>
    <row r="119" spans="1:16" ht="14.45" customHeight="1" x14ac:dyDescent="0.25">
      <c r="A119" s="265"/>
      <c r="B119" s="264"/>
      <c r="C119" s="264"/>
      <c r="D119" s="264"/>
      <c r="E119" s="264"/>
      <c r="F119" s="264"/>
      <c r="G119" s="264"/>
      <c r="H119" s="264"/>
      <c r="I119" s="264"/>
      <c r="J119" s="264"/>
      <c r="K119" s="264"/>
      <c r="L119" s="264"/>
      <c r="M119" s="264"/>
      <c r="N119" s="264"/>
      <c r="O119" s="266"/>
      <c r="P119" s="46"/>
    </row>
    <row r="120" spans="1:16" ht="14.45" customHeight="1" x14ac:dyDescent="0.25">
      <c r="A120" s="265"/>
      <c r="B120" s="264"/>
      <c r="C120" s="264"/>
      <c r="D120" s="264"/>
      <c r="E120" s="264"/>
      <c r="F120" s="264"/>
      <c r="G120" s="264"/>
      <c r="H120" s="264"/>
      <c r="I120" s="264"/>
      <c r="J120" s="264"/>
      <c r="K120" s="264"/>
      <c r="L120" s="264"/>
      <c r="M120" s="264"/>
      <c r="N120" s="264"/>
      <c r="O120" s="266"/>
      <c r="P120" s="46"/>
    </row>
    <row r="121" spans="1:16" ht="14.45" customHeight="1" x14ac:dyDescent="0.25">
      <c r="A121" s="265"/>
      <c r="B121" s="264"/>
      <c r="C121" s="264"/>
      <c r="D121" s="264"/>
      <c r="E121" s="264"/>
      <c r="F121" s="264"/>
      <c r="G121" s="264"/>
      <c r="H121" s="264"/>
      <c r="I121" s="264"/>
      <c r="J121" s="264"/>
      <c r="K121" s="264"/>
      <c r="L121" s="264"/>
      <c r="M121" s="264"/>
      <c r="N121" s="264"/>
      <c r="O121" s="266"/>
      <c r="P121" s="46"/>
    </row>
    <row r="122" spans="1:16" ht="14.45" customHeight="1" x14ac:dyDescent="0.25">
      <c r="A122" s="265"/>
      <c r="B122" s="264"/>
      <c r="C122" s="264"/>
      <c r="D122" s="264"/>
      <c r="E122" s="264"/>
      <c r="F122" s="264"/>
      <c r="G122" s="264"/>
      <c r="H122" s="264"/>
      <c r="I122" s="264"/>
      <c r="J122" s="264"/>
      <c r="K122" s="264"/>
      <c r="L122" s="264"/>
      <c r="M122" s="264"/>
      <c r="N122" s="264"/>
      <c r="O122" s="266"/>
      <c r="P122" s="46"/>
    </row>
    <row r="123" spans="1:16" ht="14.45" customHeight="1" x14ac:dyDescent="0.25">
      <c r="A123" s="265"/>
      <c r="B123" s="264"/>
      <c r="C123" s="264"/>
      <c r="D123" s="264"/>
      <c r="E123" s="264"/>
      <c r="F123" s="264"/>
      <c r="G123" s="264"/>
      <c r="H123" s="264"/>
      <c r="I123" s="264"/>
      <c r="J123" s="264"/>
      <c r="K123" s="264"/>
      <c r="L123" s="264"/>
      <c r="M123" s="264"/>
      <c r="N123" s="264"/>
      <c r="O123" s="266"/>
      <c r="P123" s="46"/>
    </row>
    <row r="124" spans="1:16" ht="14.45" customHeight="1" x14ac:dyDescent="0.25">
      <c r="A124" s="265"/>
      <c r="B124" s="264"/>
      <c r="C124" s="264"/>
      <c r="D124" s="264"/>
      <c r="E124" s="264"/>
      <c r="F124" s="264"/>
      <c r="G124" s="264"/>
      <c r="H124" s="264"/>
      <c r="I124" s="264"/>
      <c r="J124" s="264"/>
      <c r="K124" s="264"/>
      <c r="L124" s="264"/>
      <c r="M124" s="264"/>
      <c r="N124" s="264"/>
      <c r="O124" s="266"/>
      <c r="P124" s="46"/>
    </row>
    <row r="125" spans="1:16" ht="14.45" customHeight="1" thickBot="1" x14ac:dyDescent="0.3">
      <c r="A125" s="267"/>
      <c r="B125" s="268"/>
      <c r="C125" s="268"/>
      <c r="D125" s="268"/>
      <c r="E125" s="268"/>
      <c r="F125" s="268"/>
      <c r="G125" s="268"/>
      <c r="H125" s="268" t="s">
        <v>120</v>
      </c>
      <c r="I125" s="268"/>
      <c r="J125" s="268"/>
      <c r="K125" s="268"/>
      <c r="L125" s="268"/>
      <c r="M125" s="268"/>
      <c r="N125" s="268"/>
      <c r="O125" s="269"/>
      <c r="P125" s="46"/>
    </row>
    <row r="126" spans="1:16" ht="15.75" x14ac:dyDescent="0.25">
      <c r="A126" s="230" t="str">
        <f>General!$A$4</f>
        <v>Spreadsheets for Environmental Footprint Analysis (SEFA) Version 3.0, November 2019</v>
      </c>
      <c r="B126" s="213"/>
      <c r="C126" s="213"/>
      <c r="D126" s="213"/>
      <c r="E126" s="213"/>
      <c r="F126" s="213"/>
      <c r="G126" s="213"/>
      <c r="H126" s="213"/>
      <c r="I126" s="213"/>
      <c r="J126" s="213"/>
      <c r="K126" s="213"/>
      <c r="L126" s="213"/>
      <c r="M126" s="213"/>
      <c r="N126" s="2"/>
      <c r="O126" s="47" t="e">
        <f ca="1">General!$A$3</f>
        <v>#REF!</v>
      </c>
      <c r="P126" s="46"/>
    </row>
    <row r="127" spans="1:16" x14ac:dyDescent="0.25">
      <c r="A127" s="213"/>
      <c r="B127" s="213"/>
      <c r="C127" s="213" t="s">
        <v>120</v>
      </c>
      <c r="D127" s="213"/>
      <c r="E127" s="213"/>
      <c r="F127" s="213"/>
      <c r="G127" s="213"/>
      <c r="H127" s="213"/>
      <c r="I127" s="213"/>
      <c r="J127" s="213"/>
      <c r="K127" s="213"/>
      <c r="L127" s="213"/>
      <c r="M127" s="213"/>
      <c r="N127" s="2"/>
      <c r="O127" s="47" t="e">
        <f ca="1">General!$A$6</f>
        <v>#REF!</v>
      </c>
      <c r="P127" s="46"/>
    </row>
    <row r="128" spans="1:16" x14ac:dyDescent="0.25">
      <c r="A128" s="213"/>
      <c r="B128" s="213" t="s">
        <v>120</v>
      </c>
      <c r="C128" s="213" t="s">
        <v>120</v>
      </c>
      <c r="D128" s="213"/>
      <c r="E128" s="213"/>
      <c r="F128" s="213"/>
      <c r="G128" s="213"/>
      <c r="H128" s="213"/>
      <c r="I128" s="213"/>
      <c r="J128" s="213"/>
      <c r="K128" s="213"/>
      <c r="L128" s="213"/>
      <c r="M128" s="213"/>
      <c r="N128" s="2"/>
      <c r="O128" s="47" t="s">
        <v>115</v>
      </c>
      <c r="P128" s="46"/>
    </row>
    <row r="129" spans="1:16" ht="18.75" x14ac:dyDescent="0.3">
      <c r="A129" s="354" t="str">
        <f>CONCATENATE(O3," - Off-Site Footprint (Scope 3b)")</f>
        <v>All Components - Off-Site Footprint (Scope 3b)</v>
      </c>
      <c r="B129" s="354"/>
      <c r="C129" s="354"/>
      <c r="D129" s="354"/>
      <c r="E129" s="354"/>
      <c r="F129" s="354"/>
      <c r="G129" s="354"/>
      <c r="H129" s="354"/>
      <c r="I129" s="354"/>
      <c r="J129" s="354"/>
      <c r="K129" s="354"/>
      <c r="L129" s="354"/>
      <c r="M129" s="354"/>
      <c r="N129" s="354"/>
      <c r="O129" s="354"/>
      <c r="P129" s="46"/>
    </row>
    <row r="130" spans="1:16" ht="15.75" thickBot="1" x14ac:dyDescent="0.3">
      <c r="A130" s="46"/>
      <c r="B130" s="46"/>
      <c r="C130" s="46"/>
      <c r="D130" s="46"/>
      <c r="E130" s="46"/>
      <c r="F130" s="46"/>
      <c r="G130" s="46"/>
      <c r="H130" s="46"/>
      <c r="I130" s="46"/>
      <c r="J130" s="46"/>
      <c r="K130" s="46"/>
      <c r="L130" s="46"/>
      <c r="M130" s="46"/>
      <c r="N130" s="46"/>
      <c r="O130" s="46"/>
      <c r="P130" s="46"/>
    </row>
    <row r="131" spans="1:16" ht="15.75" thickBot="1" x14ac:dyDescent="0.3">
      <c r="A131" s="349" t="s">
        <v>19</v>
      </c>
      <c r="B131" s="349" t="s">
        <v>0</v>
      </c>
      <c r="C131" s="349" t="s">
        <v>5</v>
      </c>
      <c r="D131" s="349" t="s">
        <v>6</v>
      </c>
      <c r="E131" s="349"/>
      <c r="F131" s="349" t="s">
        <v>7</v>
      </c>
      <c r="G131" s="349"/>
      <c r="H131" s="349" t="s">
        <v>8</v>
      </c>
      <c r="I131" s="349"/>
      <c r="J131" s="349" t="s">
        <v>9</v>
      </c>
      <c r="K131" s="349"/>
      <c r="L131" s="349" t="s">
        <v>10</v>
      </c>
      <c r="M131" s="349"/>
      <c r="N131" s="349" t="s">
        <v>11</v>
      </c>
      <c r="O131" s="349"/>
      <c r="P131" s="46"/>
    </row>
    <row r="132" spans="1:16" ht="15.75" thickBot="1" x14ac:dyDescent="0.3">
      <c r="A132" s="349"/>
      <c r="B132" s="349"/>
      <c r="C132" s="349"/>
      <c r="D132" s="143" t="s">
        <v>12</v>
      </c>
      <c r="E132" s="349" t="s">
        <v>13</v>
      </c>
      <c r="F132" s="143" t="s">
        <v>12</v>
      </c>
      <c r="G132" s="349" t="s">
        <v>119</v>
      </c>
      <c r="H132" s="143" t="s">
        <v>12</v>
      </c>
      <c r="I132" s="349" t="s">
        <v>14</v>
      </c>
      <c r="J132" s="143" t="s">
        <v>12</v>
      </c>
      <c r="K132" s="349" t="s">
        <v>14</v>
      </c>
      <c r="L132" s="143" t="s">
        <v>12</v>
      </c>
      <c r="M132" s="349" t="s">
        <v>14</v>
      </c>
      <c r="N132" s="143" t="s">
        <v>12</v>
      </c>
      <c r="O132" s="349" t="s">
        <v>14</v>
      </c>
      <c r="P132" s="46"/>
    </row>
    <row r="133" spans="1:16" ht="15.75" thickBot="1" x14ac:dyDescent="0.3">
      <c r="A133" s="349"/>
      <c r="B133" s="349"/>
      <c r="C133" s="349"/>
      <c r="D133" s="143" t="s">
        <v>15</v>
      </c>
      <c r="E133" s="349"/>
      <c r="F133" s="143" t="s">
        <v>15</v>
      </c>
      <c r="G133" s="349"/>
      <c r="H133" s="143" t="s">
        <v>15</v>
      </c>
      <c r="I133" s="349"/>
      <c r="J133" s="143" t="s">
        <v>15</v>
      </c>
      <c r="K133" s="349"/>
      <c r="L133" s="143" t="s">
        <v>15</v>
      </c>
      <c r="M133" s="349"/>
      <c r="N133" s="143" t="s">
        <v>15</v>
      </c>
      <c r="O133" s="349"/>
      <c r="P133" s="46"/>
    </row>
    <row r="134" spans="1:16" ht="15.75" thickBot="1" x14ac:dyDescent="0.3">
      <c r="A134" s="54"/>
      <c r="B134" s="135"/>
      <c r="C134" s="135"/>
      <c r="D134" s="135"/>
      <c r="E134" s="135"/>
      <c r="F134" s="135"/>
      <c r="G134" s="135"/>
      <c r="H134" s="135"/>
      <c r="I134" s="135"/>
      <c r="J134" s="135"/>
      <c r="K134" s="135"/>
      <c r="L134" s="135"/>
      <c r="M134" s="135"/>
      <c r="N134" s="135"/>
      <c r="O134" s="135"/>
      <c r="P134" s="46"/>
    </row>
    <row r="135" spans="1:16" ht="15.75" thickBot="1" x14ac:dyDescent="0.3">
      <c r="A135" s="53" t="s">
        <v>27</v>
      </c>
      <c r="B135" s="55"/>
      <c r="C135" s="52"/>
      <c r="D135" s="135"/>
      <c r="E135" s="52"/>
      <c r="F135" s="135"/>
      <c r="G135" s="52"/>
      <c r="H135" s="135"/>
      <c r="I135" s="52"/>
      <c r="J135" s="135"/>
      <c r="K135" s="52"/>
      <c r="L135" s="135"/>
      <c r="M135" s="52"/>
      <c r="N135" s="135"/>
      <c r="O135" s="52"/>
      <c r="P135" s="46"/>
    </row>
    <row r="136" spans="1:16" ht="15.75" thickBot="1" x14ac:dyDescent="0.3">
      <c r="A136" s="54" t="s">
        <v>247</v>
      </c>
      <c r="B136" s="55" t="s">
        <v>61</v>
      </c>
      <c r="C136" s="56" t="str">
        <f ca="1">IFERROR('transfer 3'!Y91,"")</f>
        <v/>
      </c>
      <c r="D136" s="135">
        <f>'Default Conversions'!D31</f>
        <v>6.3299999999999995E-2</v>
      </c>
      <c r="E136" s="52" t="str">
        <f t="shared" ref="E136:E154" ca="1" si="33">IFERROR(D136*$C136,"")</f>
        <v/>
      </c>
      <c r="F136" s="135">
        <f>'Default Conversions'!F31</f>
        <v>9.15</v>
      </c>
      <c r="G136" s="52" t="str">
        <f t="shared" ref="G136:G154" ca="1" si="34">IFERROR(F136*$C136,"")</f>
        <v/>
      </c>
      <c r="H136" s="135">
        <f>'Default Conversions'!H31</f>
        <v>1.4800000000000001E-2</v>
      </c>
      <c r="I136" s="52" t="str">
        <f t="shared" ref="I136:I154" ca="1" si="35">IFERROR(H136*$C136,"")</f>
        <v/>
      </c>
      <c r="J136" s="135">
        <f>'Default Conversions'!J31</f>
        <v>2.8299999999999999E-2</v>
      </c>
      <c r="K136" s="52" t="str">
        <f t="shared" ref="K136:K154" ca="1" si="36">IFERROR(J136*$C136,"")</f>
        <v/>
      </c>
      <c r="L136" s="135">
        <f>'Default Conversions'!L31</f>
        <v>8.8000000000000005E-3</v>
      </c>
      <c r="M136" s="52" t="str">
        <f t="shared" ref="M136:M154" ca="1" si="37">IFERROR(L136*$C136,"")</f>
        <v/>
      </c>
      <c r="N136" s="135">
        <f>'Default Conversions'!N31</f>
        <v>1.0200000000000001E-3</v>
      </c>
      <c r="O136" s="52" t="str">
        <f t="shared" ref="O136:O154" ca="1" si="38">IFERROR(N136*$C136,"")</f>
        <v/>
      </c>
      <c r="P136" s="46"/>
    </row>
    <row r="137" spans="1:16" ht="15.75" thickBot="1" x14ac:dyDescent="0.3">
      <c r="A137" s="54" t="s">
        <v>248</v>
      </c>
      <c r="B137" s="55" t="s">
        <v>61</v>
      </c>
      <c r="C137" s="56" t="str">
        <f ca="1">IFERROR('transfer 3'!Y92,"")</f>
        <v/>
      </c>
      <c r="D137" s="135">
        <f>'Default Conversions'!D32</f>
        <v>4.1200000000000001E-2</v>
      </c>
      <c r="E137" s="52" t="str">
        <f t="shared" ca="1" si="33"/>
        <v/>
      </c>
      <c r="F137" s="135">
        <f>'Default Conversions'!F32</f>
        <v>0.85</v>
      </c>
      <c r="G137" s="52" t="str">
        <f t="shared" ca="1" si="34"/>
        <v/>
      </c>
      <c r="H137" s="135">
        <f>'Default Conversions'!H32</f>
        <v>2.7100000000000002E-3</v>
      </c>
      <c r="I137" s="52" t="str">
        <f t="shared" ca="1" si="35"/>
        <v/>
      </c>
      <c r="J137" s="135">
        <f>'Default Conversions'!J32</f>
        <v>7.9799999999999992E-3</v>
      </c>
      <c r="K137" s="52" t="str">
        <f t="shared" ca="1" si="36"/>
        <v/>
      </c>
      <c r="L137" s="135">
        <f>'Default Conversions'!L32</f>
        <v>7.6599999999999997E-4</v>
      </c>
      <c r="M137" s="52" t="str">
        <f t="shared" ca="1" si="37"/>
        <v/>
      </c>
      <c r="N137" s="135">
        <f>'Default Conversions'!N32</f>
        <v>1.07E-3</v>
      </c>
      <c r="O137" s="52" t="str">
        <f t="shared" ca="1" si="38"/>
        <v/>
      </c>
      <c r="P137" s="46"/>
    </row>
    <row r="138" spans="1:16" ht="15.75" thickBot="1" x14ac:dyDescent="0.3">
      <c r="A138" s="54" t="s">
        <v>249</v>
      </c>
      <c r="B138" s="55" t="s">
        <v>61</v>
      </c>
      <c r="C138" s="56" t="str">
        <f ca="1">IFERROR('transfer 3'!Y93,"")</f>
        <v/>
      </c>
      <c r="D138" s="135">
        <f>'Default Conversions'!D33</f>
        <v>0.5</v>
      </c>
      <c r="E138" s="52" t="str">
        <f t="shared" ca="1" si="33"/>
        <v/>
      </c>
      <c r="F138" s="135">
        <f>'Default Conversions'!F33</f>
        <v>8.58</v>
      </c>
      <c r="G138" s="52" t="str">
        <f t="shared" ca="1" si="34"/>
        <v/>
      </c>
      <c r="H138" s="135">
        <f>'Default Conversions'!H33</f>
        <v>2.9899999999999999E-2</v>
      </c>
      <c r="I138" s="52" t="str">
        <f t="shared" ca="1" si="35"/>
        <v/>
      </c>
      <c r="J138" s="135">
        <f>'Default Conversions'!J33</f>
        <v>9.69E-2</v>
      </c>
      <c r="K138" s="52" t="str">
        <f t="shared" ca="1" si="36"/>
        <v/>
      </c>
      <c r="L138" s="135">
        <f>'Default Conversions'!L33</f>
        <v>9.1000000000000004E-3</v>
      </c>
      <c r="M138" s="52" t="str">
        <f t="shared" ca="1" si="37"/>
        <v/>
      </c>
      <c r="N138" s="135">
        <f>'Default Conversions'!N33</f>
        <v>1.3299999999999999E-2</v>
      </c>
      <c r="O138" s="52" t="str">
        <f t="shared" ca="1" si="38"/>
        <v/>
      </c>
      <c r="P138" s="46"/>
    </row>
    <row r="139" spans="1:16" ht="15.75" thickBot="1" x14ac:dyDescent="0.3">
      <c r="A139" s="54" t="s">
        <v>250</v>
      </c>
      <c r="B139" s="55" t="s">
        <v>61</v>
      </c>
      <c r="C139" s="56" t="str">
        <f ca="1">IFERROR('transfer 3'!Y94,"")</f>
        <v/>
      </c>
      <c r="D139" s="135">
        <f>'Default Conversions'!D34</f>
        <v>3.1800000000000002E-2</v>
      </c>
      <c r="E139" s="52" t="str">
        <f t="shared" ca="1" si="33"/>
        <v/>
      </c>
      <c r="F139" s="135">
        <f>'Default Conversions'!F34</f>
        <v>-1.9900000000000001E-2</v>
      </c>
      <c r="G139" s="52" t="str">
        <f t="shared" ca="1" si="34"/>
        <v/>
      </c>
      <c r="H139" s="135">
        <f>'Default Conversions'!H34</f>
        <v>4.2500000000000003E-3</v>
      </c>
      <c r="I139" s="52" t="str">
        <f t="shared" ca="1" si="35"/>
        <v/>
      </c>
      <c r="J139" s="135">
        <f>'Default Conversions'!J34</f>
        <v>3.0300000000000001E-3</v>
      </c>
      <c r="K139" s="52" t="str">
        <f t="shared" ca="1" si="36"/>
        <v/>
      </c>
      <c r="L139" s="135">
        <f>'Default Conversions'!L34</f>
        <v>4.6900000000000002E-4</v>
      </c>
      <c r="M139" s="52" t="str">
        <f t="shared" ca="1" si="37"/>
        <v/>
      </c>
      <c r="N139" s="135">
        <f>'Default Conversions'!N34</f>
        <v>8.4599999999999996E-5</v>
      </c>
      <c r="O139" s="52" t="str">
        <f t="shared" ca="1" si="38"/>
        <v/>
      </c>
      <c r="P139" s="46"/>
    </row>
    <row r="140" spans="1:16" ht="15.75" thickBot="1" x14ac:dyDescent="0.3">
      <c r="A140" s="54" t="s">
        <v>251</v>
      </c>
      <c r="B140" s="55" t="s">
        <v>61</v>
      </c>
      <c r="C140" s="56" t="str">
        <f ca="1">IFERROR('transfer 3'!Y95,"")</f>
        <v/>
      </c>
      <c r="D140" s="135">
        <f>'Default Conversions'!D35</f>
        <v>3.2399999999999998E-2</v>
      </c>
      <c r="E140" s="52" t="str">
        <f t="shared" ca="1" si="33"/>
        <v/>
      </c>
      <c r="F140" s="135">
        <f>'Default Conversions'!F35</f>
        <v>5.91E-2</v>
      </c>
      <c r="G140" s="52" t="str">
        <f t="shared" ca="1" si="34"/>
        <v/>
      </c>
      <c r="H140" s="135">
        <f>'Default Conversions'!H35</f>
        <v>4.3099999999999996E-3</v>
      </c>
      <c r="I140" s="52" t="str">
        <f t="shared" ca="1" si="35"/>
        <v/>
      </c>
      <c r="J140" s="135">
        <f>'Default Conversions'!J35</f>
        <v>3.0999999999999999E-3</v>
      </c>
      <c r="K140" s="52" t="str">
        <f t="shared" ca="1" si="36"/>
        <v/>
      </c>
      <c r="L140" s="135">
        <f>'Default Conversions'!L35</f>
        <v>4.7199999999999998E-4</v>
      </c>
      <c r="M140" s="52" t="str">
        <f t="shared" ca="1" si="37"/>
        <v/>
      </c>
      <c r="N140" s="135">
        <f>'Default Conversions'!N35</f>
        <v>8.7000000000000001E-5</v>
      </c>
      <c r="O140" s="52" t="str">
        <f t="shared" ca="1" si="38"/>
        <v/>
      </c>
      <c r="P140" s="46"/>
    </row>
    <row r="141" spans="1:16" ht="15.75" thickBot="1" x14ac:dyDescent="0.3">
      <c r="A141" s="54" t="s">
        <v>252</v>
      </c>
      <c r="B141" s="55" t="s">
        <v>61</v>
      </c>
      <c r="C141" s="56" t="str">
        <f ca="1">IFERROR('transfer 3'!Y96,"")</f>
        <v/>
      </c>
      <c r="D141" s="135">
        <f>'Default Conversions'!D36</f>
        <v>2.0500000000000001E-2</v>
      </c>
      <c r="E141" s="52" t="str">
        <f t="shared" ca="1" si="33"/>
        <v/>
      </c>
      <c r="F141" s="135">
        <f>'Default Conversions'!F36</f>
        <v>1.25</v>
      </c>
      <c r="G141" s="52" t="str">
        <f t="shared" ca="1" si="34"/>
        <v/>
      </c>
      <c r="H141" s="135">
        <f>'Default Conversions'!H36</f>
        <v>1.99E-3</v>
      </c>
      <c r="I141" s="52" t="str">
        <f t="shared" ca="1" si="35"/>
        <v/>
      </c>
      <c r="J141" s="135">
        <f>'Default Conversions'!J36</f>
        <v>2.14E-3</v>
      </c>
      <c r="K141" s="52" t="str">
        <f t="shared" ca="1" si="36"/>
        <v/>
      </c>
      <c r="L141" s="135">
        <f>'Default Conversions'!L36</f>
        <v>2.7700000000000001E-4</v>
      </c>
      <c r="M141" s="52" t="str">
        <f t="shared" ca="1" si="37"/>
        <v/>
      </c>
      <c r="N141" s="135">
        <f>'Default Conversions'!N36</f>
        <v>5.8900000000000002E-5</v>
      </c>
      <c r="O141" s="52" t="str">
        <f t="shared" ca="1" si="38"/>
        <v/>
      </c>
      <c r="P141" s="46"/>
    </row>
    <row r="142" spans="1:16" ht="15.75" thickBot="1" x14ac:dyDescent="0.3">
      <c r="A142" s="54" t="s">
        <v>255</v>
      </c>
      <c r="B142" s="55" t="s">
        <v>61</v>
      </c>
      <c r="C142" s="56" t="str">
        <f ca="1">IFERROR('transfer 3'!Y97,"")</f>
        <v/>
      </c>
      <c r="D142" s="135">
        <f>'Default Conversions'!D37</f>
        <v>2.48E-5</v>
      </c>
      <c r="E142" s="52" t="str">
        <f t="shared" ca="1" si="33"/>
        <v/>
      </c>
      <c r="F142" s="135">
        <f>'Default Conversions'!F37</f>
        <v>2.3999999999999998E-3</v>
      </c>
      <c r="G142" s="52" t="str">
        <f t="shared" ca="1" si="34"/>
        <v/>
      </c>
      <c r="H142" s="135">
        <f>'Default Conversions'!H37</f>
        <v>1.8E-5</v>
      </c>
      <c r="I142" s="52" t="str">
        <f t="shared" ca="1" si="35"/>
        <v/>
      </c>
      <c r="J142" s="135">
        <f>'Default Conversions'!J37</f>
        <v>4.5199999999999999E-6</v>
      </c>
      <c r="K142" s="52" t="str">
        <f t="shared" ca="1" si="36"/>
        <v/>
      </c>
      <c r="L142" s="135">
        <f>'Default Conversions'!L37</f>
        <v>2.61E-6</v>
      </c>
      <c r="M142" s="52" t="str">
        <f t="shared" ca="1" si="37"/>
        <v/>
      </c>
      <c r="N142" s="135">
        <f>'Default Conversions'!N37</f>
        <v>3.0800000000000001E-7</v>
      </c>
      <c r="O142" s="52" t="str">
        <f t="shared" ca="1" si="38"/>
        <v/>
      </c>
      <c r="P142" s="46"/>
    </row>
    <row r="143" spans="1:16" ht="15.75" thickBot="1" x14ac:dyDescent="0.3">
      <c r="A143" s="54" t="s">
        <v>29</v>
      </c>
      <c r="B143" s="55" t="s">
        <v>61</v>
      </c>
      <c r="C143" s="56" t="str">
        <f ca="1">IFERROR('transfer 3'!Y98,"")</f>
        <v/>
      </c>
      <c r="D143" s="135">
        <f>'Default Conversions'!D38</f>
        <v>2.8E-5</v>
      </c>
      <c r="E143" s="52" t="str">
        <f t="shared" ca="1" si="33"/>
        <v/>
      </c>
      <c r="F143" s="135">
        <f>'Default Conversions'!F38</f>
        <v>3.3500000000000001E-3</v>
      </c>
      <c r="G143" s="52" t="str">
        <f t="shared" ca="1" si="34"/>
        <v/>
      </c>
      <c r="H143" s="135">
        <f>'Default Conversions'!H38</f>
        <v>1.6500000000000001E-5</v>
      </c>
      <c r="I143" s="52" t="str">
        <f t="shared" ca="1" si="35"/>
        <v/>
      </c>
      <c r="J143" s="135">
        <f>'Default Conversions'!J38</f>
        <v>1.4999999999999999E-5</v>
      </c>
      <c r="K143" s="52" t="str">
        <f t="shared" ca="1" si="36"/>
        <v/>
      </c>
      <c r="L143" s="135">
        <f>'Default Conversions'!L38</f>
        <v>1.9999999999999999E-6</v>
      </c>
      <c r="M143" s="52" t="str">
        <f t="shared" ca="1" si="37"/>
        <v/>
      </c>
      <c r="N143" s="135">
        <f>'Default Conversions'!N38</f>
        <v>2.0499999999999999E-10</v>
      </c>
      <c r="O143" s="52" t="str">
        <f t="shared" ca="1" si="38"/>
        <v/>
      </c>
      <c r="P143" s="46"/>
    </row>
    <row r="144" spans="1:16" ht="15.75" thickBot="1" x14ac:dyDescent="0.3">
      <c r="A144" s="54" t="s">
        <v>30</v>
      </c>
      <c r="B144" s="55" t="s">
        <v>61</v>
      </c>
      <c r="C144" s="56" t="str">
        <f ca="1">IFERROR('transfer 3'!Y99,"")</f>
        <v/>
      </c>
      <c r="D144" s="135">
        <f>'Default Conversions'!D39</f>
        <v>3.32E-2</v>
      </c>
      <c r="E144" s="52" t="str">
        <f t="shared" ca="1" si="33"/>
        <v/>
      </c>
      <c r="F144" s="135">
        <f>'Default Conversions'!F39</f>
        <v>1.94</v>
      </c>
      <c r="G144" s="52" t="str">
        <f t="shared" ca="1" si="34"/>
        <v/>
      </c>
      <c r="H144" s="135">
        <f>'Default Conversions'!H39</f>
        <v>3.2499999999999999E-3</v>
      </c>
      <c r="I144" s="52" t="str">
        <f t="shared" ca="1" si="35"/>
        <v/>
      </c>
      <c r="J144" s="135">
        <f>'Default Conversions'!J39</f>
        <v>4.0899999999999999E-3</v>
      </c>
      <c r="K144" s="52" t="str">
        <f t="shared" ca="1" si="36"/>
        <v/>
      </c>
      <c r="L144" s="135">
        <f>'Default Conversions'!L39</f>
        <v>4.3899999999999999E-4</v>
      </c>
      <c r="M144" s="52" t="str">
        <f t="shared" ca="1" si="37"/>
        <v/>
      </c>
      <c r="N144" s="135">
        <f>'Default Conversions'!N39</f>
        <v>6.41E-5</v>
      </c>
      <c r="O144" s="52" t="str">
        <f t="shared" ca="1" si="38"/>
        <v/>
      </c>
      <c r="P144" s="46"/>
    </row>
    <row r="145" spans="1:16" ht="15.75" thickBot="1" x14ac:dyDescent="0.3">
      <c r="A145" s="54" t="s">
        <v>31</v>
      </c>
      <c r="B145" s="55" t="s">
        <v>32</v>
      </c>
      <c r="C145" s="56" t="str">
        <f ca="1">IFERROR('transfer 3'!Y100,"")</f>
        <v/>
      </c>
      <c r="D145" s="135">
        <f>'Default Conversions'!D40</f>
        <v>3.3600000000000005E-2</v>
      </c>
      <c r="E145" s="52" t="str">
        <f t="shared" ca="1" si="33"/>
        <v/>
      </c>
      <c r="F145" s="135">
        <f>'Default Conversions'!F40</f>
        <v>4.47</v>
      </c>
      <c r="G145" s="52" t="str">
        <f t="shared" ca="1" si="34"/>
        <v/>
      </c>
      <c r="H145" s="135">
        <f>'Default Conversions'!H40</f>
        <v>1.4999999999999999E-2</v>
      </c>
      <c r="I145" s="52" t="str">
        <f t="shared" ca="1" si="35"/>
        <v/>
      </c>
      <c r="J145" s="135">
        <f>'Default Conversions'!J40</f>
        <v>3.2000000000000001E-2</v>
      </c>
      <c r="K145" s="52" t="str">
        <f t="shared" ca="1" si="36"/>
        <v/>
      </c>
      <c r="L145" s="135">
        <f>'Default Conversions'!L40</f>
        <v>6.3000000000000003E-4</v>
      </c>
      <c r="M145" s="52" t="str">
        <f t="shared" ca="1" si="37"/>
        <v/>
      </c>
      <c r="N145" s="135">
        <f>'Default Conversions'!N40</f>
        <v>2.9000000000000002E-6</v>
      </c>
      <c r="O145" s="52" t="str">
        <f t="shared" ca="1" si="38"/>
        <v/>
      </c>
      <c r="P145" s="46"/>
    </row>
    <row r="146" spans="1:16" ht="15.75" thickBot="1" x14ac:dyDescent="0.3">
      <c r="A146" s="54" t="s">
        <v>33</v>
      </c>
      <c r="B146" s="55" t="s">
        <v>61</v>
      </c>
      <c r="C146" s="56" t="str">
        <f ca="1">IFERROR('transfer 3'!Y101,"")</f>
        <v/>
      </c>
      <c r="D146" s="135">
        <f>'Default Conversions'!D41</f>
        <v>2.6200000000000001E-2</v>
      </c>
      <c r="E146" s="52" t="str">
        <f t="shared" ca="1" si="33"/>
        <v/>
      </c>
      <c r="F146" s="135">
        <f>'Default Conversions'!F41</f>
        <v>2.02</v>
      </c>
      <c r="G146" s="52" t="str">
        <f t="shared" ca="1" si="34"/>
        <v/>
      </c>
      <c r="H146" s="135">
        <f>'Default Conversions'!H41</f>
        <v>4.0000000000000001E-3</v>
      </c>
      <c r="I146" s="52" t="str">
        <f t="shared" ca="1" si="35"/>
        <v/>
      </c>
      <c r="J146" s="135">
        <f>'Default Conversions'!J41</f>
        <v>2.7400000000000002E-3</v>
      </c>
      <c r="K146" s="52" t="str">
        <f t="shared" ca="1" si="36"/>
        <v/>
      </c>
      <c r="L146" s="135">
        <f>'Default Conversions'!L41</f>
        <v>3.7200000000000004E-4</v>
      </c>
      <c r="M146" s="52" t="str">
        <f t="shared" ca="1" si="37"/>
        <v/>
      </c>
      <c r="N146" s="135">
        <f>'Default Conversions'!N41</f>
        <v>3.7500000000000001E-4</v>
      </c>
      <c r="O146" s="52" t="str">
        <f t="shared" ca="1" si="38"/>
        <v/>
      </c>
      <c r="P146" s="46"/>
    </row>
    <row r="147" spans="1:16" ht="15.75" thickBot="1" x14ac:dyDescent="0.3">
      <c r="A147" s="54" t="s">
        <v>332</v>
      </c>
      <c r="B147" s="55" t="s">
        <v>61</v>
      </c>
      <c r="C147" s="56" t="str">
        <f ca="1">IFERROR('transfer 3'!Y102,"")</f>
        <v/>
      </c>
      <c r="D147" s="135">
        <f>'Default Conversions'!D42</f>
        <v>1.3899999999999999E-2</v>
      </c>
      <c r="E147" s="52" t="str">
        <f t="shared" ca="1" si="33"/>
        <v/>
      </c>
      <c r="F147" s="135">
        <f>'Default Conversions'!F42</f>
        <v>1.34</v>
      </c>
      <c r="G147" s="52" t="str">
        <f t="shared" ca="1" si="34"/>
        <v/>
      </c>
      <c r="H147" s="135">
        <f>'Default Conversions'!H42</f>
        <v>6.5399999999999998E-3</v>
      </c>
      <c r="I147" s="52" t="str">
        <f t="shared" ca="1" si="35"/>
        <v/>
      </c>
      <c r="J147" s="135">
        <f>'Default Conversions'!J42</f>
        <v>1.0400000000000001E-2</v>
      </c>
      <c r="K147" s="52" t="str">
        <f t="shared" ca="1" si="36"/>
        <v/>
      </c>
      <c r="L147" s="135">
        <f>'Default Conversions'!L42</f>
        <v>3.7799999999999999E-3</v>
      </c>
      <c r="M147" s="52" t="str">
        <f t="shared" ca="1" si="37"/>
        <v/>
      </c>
      <c r="N147" s="135">
        <f>'Default Conversions'!N42</f>
        <v>9.6999999999999994E-4</v>
      </c>
      <c r="O147" s="52" t="str">
        <f t="shared" ca="1" si="38"/>
        <v/>
      </c>
      <c r="P147" s="46"/>
    </row>
    <row r="148" spans="1:16" ht="15.75" thickBot="1" x14ac:dyDescent="0.3">
      <c r="A148" s="54" t="s">
        <v>262</v>
      </c>
      <c r="B148" s="55" t="s">
        <v>264</v>
      </c>
      <c r="C148" s="56" t="str">
        <f ca="1">IFERROR('transfer 3'!Y103,"")</f>
        <v/>
      </c>
      <c r="D148" s="135">
        <f>'Default Conversions'!D43</f>
        <v>0.217</v>
      </c>
      <c r="E148" s="52" t="str">
        <f t="shared" ca="1" si="33"/>
        <v/>
      </c>
      <c r="F148" s="135">
        <f>'Default Conversions'!F43</f>
        <v>19.5</v>
      </c>
      <c r="G148" s="52" t="str">
        <f t="shared" ca="1" si="34"/>
        <v/>
      </c>
      <c r="H148" s="135">
        <f>'Default Conversions'!H43</f>
        <v>9.7500000000000003E-2</v>
      </c>
      <c r="I148" s="52" t="str">
        <f t="shared" ca="1" si="35"/>
        <v/>
      </c>
      <c r="J148" s="135">
        <f>'Default Conversions'!J43</f>
        <v>0.154</v>
      </c>
      <c r="K148" s="52" t="str">
        <f t="shared" ca="1" si="36"/>
        <v/>
      </c>
      <c r="L148" s="135">
        <f>'Default Conversions'!L43</f>
        <v>5.7000000000000002E-2</v>
      </c>
      <c r="M148" s="52" t="str">
        <f t="shared" ca="1" si="37"/>
        <v/>
      </c>
      <c r="N148" s="135">
        <f>'Default Conversions'!N43</f>
        <v>1.41E-2</v>
      </c>
      <c r="O148" s="52" t="str">
        <f t="shared" ca="1" si="38"/>
        <v/>
      </c>
      <c r="P148" s="46"/>
    </row>
    <row r="149" spans="1:16" ht="15.75" thickBot="1" x14ac:dyDescent="0.3">
      <c r="A149" s="54" t="s">
        <v>263</v>
      </c>
      <c r="B149" s="55" t="s">
        <v>61</v>
      </c>
      <c r="C149" s="56" t="str">
        <f ca="1">IFERROR('transfer 3'!Y104,"")</f>
        <v/>
      </c>
      <c r="D149" s="135">
        <f>'Default Conversions'!D44</f>
        <v>2.48E-5</v>
      </c>
      <c r="E149" s="52" t="str">
        <f t="shared" ca="1" si="33"/>
        <v/>
      </c>
      <c r="F149" s="135">
        <f>'Default Conversions'!F44</f>
        <v>2.3999999999999998E-3</v>
      </c>
      <c r="G149" s="52" t="str">
        <f t="shared" ca="1" si="34"/>
        <v/>
      </c>
      <c r="H149" s="135">
        <f>'Default Conversions'!H44</f>
        <v>1.8E-5</v>
      </c>
      <c r="I149" s="52" t="str">
        <f t="shared" ca="1" si="35"/>
        <v/>
      </c>
      <c r="J149" s="135">
        <f>'Default Conversions'!J44</f>
        <v>4.5199999999999999E-6</v>
      </c>
      <c r="K149" s="52" t="str">
        <f t="shared" ca="1" si="36"/>
        <v/>
      </c>
      <c r="L149" s="135">
        <f>'Default Conversions'!L44</f>
        <v>2.61E-6</v>
      </c>
      <c r="M149" s="52" t="str">
        <f t="shared" ca="1" si="37"/>
        <v/>
      </c>
      <c r="N149" s="135">
        <f>'Default Conversions'!N44</f>
        <v>3.0800000000000001E-7</v>
      </c>
      <c r="O149" s="52" t="str">
        <f t="shared" ca="1" si="38"/>
        <v/>
      </c>
      <c r="P149" s="46"/>
    </row>
    <row r="150" spans="1:16" ht="15.75" thickBot="1" x14ac:dyDescent="0.3">
      <c r="A150" s="54" t="s">
        <v>266</v>
      </c>
      <c r="B150" s="55" t="s">
        <v>61</v>
      </c>
      <c r="C150" s="56" t="str">
        <f ca="1">IFERROR('transfer 3'!Y105,"")</f>
        <v/>
      </c>
      <c r="D150" s="135">
        <f>'Default Conversions'!D45</f>
        <v>2.48E-5</v>
      </c>
      <c r="E150" s="52" t="str">
        <f t="shared" ca="1" si="33"/>
        <v/>
      </c>
      <c r="F150" s="135">
        <f>'Default Conversions'!F45</f>
        <v>2.3999999999999998E-3</v>
      </c>
      <c r="G150" s="52" t="str">
        <f t="shared" ca="1" si="34"/>
        <v/>
      </c>
      <c r="H150" s="135">
        <f>'Default Conversions'!H45</f>
        <v>1.8E-5</v>
      </c>
      <c r="I150" s="52" t="str">
        <f t="shared" ca="1" si="35"/>
        <v/>
      </c>
      <c r="J150" s="135">
        <f>'Default Conversions'!J45</f>
        <v>4.5199999999999999E-6</v>
      </c>
      <c r="K150" s="52" t="str">
        <f t="shared" ca="1" si="36"/>
        <v/>
      </c>
      <c r="L150" s="135">
        <f>'Default Conversions'!L45</f>
        <v>2.61E-6</v>
      </c>
      <c r="M150" s="52" t="str">
        <f t="shared" ca="1" si="37"/>
        <v/>
      </c>
      <c r="N150" s="135">
        <f>'Default Conversions'!N45</f>
        <v>3.0800000000000001E-7</v>
      </c>
      <c r="O150" s="52" t="str">
        <f t="shared" ca="1" si="38"/>
        <v/>
      </c>
      <c r="P150" s="46"/>
    </row>
    <row r="151" spans="1:16" ht="15.75" thickBot="1" x14ac:dyDescent="0.3">
      <c r="A151" s="54" t="s">
        <v>34</v>
      </c>
      <c r="B151" s="55" t="s">
        <v>61</v>
      </c>
      <c r="C151" s="56" t="str">
        <f ca="1">IFERROR('transfer 3'!Y106,"")</f>
        <v/>
      </c>
      <c r="D151" s="135">
        <f>'Default Conversions'!D46</f>
        <v>1.1599999999999999E-2</v>
      </c>
      <c r="E151" s="52" t="str">
        <f t="shared" ca="1" si="33"/>
        <v/>
      </c>
      <c r="F151" s="135">
        <f>'Default Conversions'!F46</f>
        <v>3.4</v>
      </c>
      <c r="G151" s="52" t="str">
        <f t="shared" ca="1" si="34"/>
        <v/>
      </c>
      <c r="H151" s="135">
        <f>'Default Conversions'!H46</f>
        <v>7.4999999999999997E-3</v>
      </c>
      <c r="I151" s="52" t="str">
        <f t="shared" ca="1" si="35"/>
        <v/>
      </c>
      <c r="J151" s="135">
        <f>'Default Conversions'!J46</f>
        <v>1.2E-2</v>
      </c>
      <c r="K151" s="52" t="str">
        <f t="shared" ca="1" si="36"/>
        <v/>
      </c>
      <c r="L151" s="135">
        <f>'Default Conversions'!L46</f>
        <v>4.4000000000000003E-3</v>
      </c>
      <c r="M151" s="52" t="str">
        <f t="shared" ca="1" si="37"/>
        <v/>
      </c>
      <c r="N151" s="135">
        <f>'Default Conversions'!N46</f>
        <v>1.44E-4</v>
      </c>
      <c r="O151" s="52" t="str">
        <f t="shared" ca="1" si="38"/>
        <v/>
      </c>
      <c r="P151" s="46"/>
    </row>
    <row r="152" spans="1:16" ht="15.75" thickBot="1" x14ac:dyDescent="0.3">
      <c r="A152" s="54" t="s">
        <v>35</v>
      </c>
      <c r="B152" s="55" t="s">
        <v>61</v>
      </c>
      <c r="C152" s="56" t="str">
        <f ca="1">IFERROR('transfer 3'!Y107,"")</f>
        <v/>
      </c>
      <c r="D152" s="135">
        <f>'Default Conversions'!D47</f>
        <v>4.4000000000000003E-3</v>
      </c>
      <c r="E152" s="52" t="str">
        <f t="shared" ca="1" si="33"/>
        <v/>
      </c>
      <c r="F152" s="135">
        <f>'Default Conversions'!F47</f>
        <v>1.1000000000000001</v>
      </c>
      <c r="G152" s="52" t="str">
        <f t="shared" ca="1" si="34"/>
        <v/>
      </c>
      <c r="H152" s="135">
        <f>'Default Conversions'!H47</f>
        <v>1.4E-3</v>
      </c>
      <c r="I152" s="52" t="str">
        <f t="shared" ca="1" si="35"/>
        <v/>
      </c>
      <c r="J152" s="135">
        <f>'Default Conversions'!J47</f>
        <v>1.6999999999999999E-3</v>
      </c>
      <c r="K152" s="52" t="str">
        <f t="shared" ca="1" si="36"/>
        <v/>
      </c>
      <c r="L152" s="135">
        <f>'Default Conversions'!L47</f>
        <v>5.5999999999999995E-4</v>
      </c>
      <c r="M152" s="52" t="str">
        <f t="shared" ca="1" si="37"/>
        <v/>
      </c>
      <c r="N152" s="135">
        <f>'Default Conversions'!N47</f>
        <v>6.7000000000000002E-5</v>
      </c>
      <c r="O152" s="52" t="str">
        <f t="shared" ca="1" si="38"/>
        <v/>
      </c>
      <c r="P152" s="46"/>
    </row>
    <row r="153" spans="1:16" ht="15.75" thickBot="1" x14ac:dyDescent="0.3">
      <c r="A153" s="54" t="s">
        <v>36</v>
      </c>
      <c r="B153" s="55" t="s">
        <v>61</v>
      </c>
      <c r="C153" s="56" t="str">
        <f ca="1">IFERROR('transfer 3'!Y108,"")</f>
        <v/>
      </c>
      <c r="D153" s="135">
        <f>'Default Conversions'!D48</f>
        <v>1.8850000000000002E-2</v>
      </c>
      <c r="E153" s="52" t="str">
        <f t="shared" ca="1" si="33"/>
        <v/>
      </c>
      <c r="F153" s="135">
        <f>'Default Conversions'!F48</f>
        <v>2.1149999999999998</v>
      </c>
      <c r="G153" s="52" t="str">
        <f t="shared" ca="1" si="34"/>
        <v/>
      </c>
      <c r="H153" s="135">
        <f>'Default Conversions'!H48</f>
        <v>4.0374999999999994E-3</v>
      </c>
      <c r="I153" s="52" t="str">
        <f t="shared" ca="1" si="35"/>
        <v/>
      </c>
      <c r="J153" s="135">
        <f>'Default Conversions'!J48</f>
        <v>5.1324999999999999E-3</v>
      </c>
      <c r="K153" s="52" t="str">
        <f t="shared" ca="1" si="36"/>
        <v/>
      </c>
      <c r="L153" s="135">
        <f>'Default Conversions'!L48</f>
        <v>1.44275E-3</v>
      </c>
      <c r="M153" s="52" t="str">
        <f t="shared" ca="1" si="37"/>
        <v/>
      </c>
      <c r="N153" s="135">
        <f>'Default Conversions'!N48</f>
        <v>1.6252500000000001E-4</v>
      </c>
      <c r="O153" s="52" t="str">
        <f t="shared" ca="1" si="38"/>
        <v/>
      </c>
      <c r="P153" s="46"/>
    </row>
    <row r="154" spans="1:16" ht="15.75" thickBot="1" x14ac:dyDescent="0.3">
      <c r="A154" s="54" t="s">
        <v>37</v>
      </c>
      <c r="B154" s="55" t="s">
        <v>61</v>
      </c>
      <c r="C154" s="56" t="str">
        <f ca="1">IFERROR('transfer 3'!Y109,"")</f>
        <v/>
      </c>
      <c r="D154" s="135">
        <f>'Default Conversions'!D49</f>
        <v>2.8E-5</v>
      </c>
      <c r="E154" s="52" t="str">
        <f t="shared" ca="1" si="33"/>
        <v/>
      </c>
      <c r="F154" s="135">
        <f>'Default Conversions'!F49</f>
        <v>3.3500000000000001E-3</v>
      </c>
      <c r="G154" s="52" t="str">
        <f t="shared" ca="1" si="34"/>
        <v/>
      </c>
      <c r="H154" s="135">
        <f>'Default Conversions'!H49</f>
        <v>1.6500000000000001E-5</v>
      </c>
      <c r="I154" s="52" t="str">
        <f t="shared" ca="1" si="35"/>
        <v/>
      </c>
      <c r="J154" s="135">
        <f>'Default Conversions'!J49</f>
        <v>1.4999999999999999E-5</v>
      </c>
      <c r="K154" s="52" t="str">
        <f t="shared" ca="1" si="36"/>
        <v/>
      </c>
      <c r="L154" s="135">
        <f>'Default Conversions'!L49</f>
        <v>1.9999999999999999E-6</v>
      </c>
      <c r="M154" s="52" t="str">
        <f t="shared" ca="1" si="37"/>
        <v/>
      </c>
      <c r="N154" s="135">
        <f>'Default Conversions'!N49</f>
        <v>2.0499999999999999E-10</v>
      </c>
      <c r="O154" s="52" t="str">
        <f t="shared" ca="1" si="38"/>
        <v/>
      </c>
      <c r="P154" s="46"/>
    </row>
    <row r="155" spans="1:16" ht="16.5" thickBot="1" x14ac:dyDescent="0.3">
      <c r="A155" s="346" t="s">
        <v>141</v>
      </c>
      <c r="B155" s="347"/>
      <c r="C155" s="347"/>
      <c r="D155" s="347"/>
      <c r="E155" s="347"/>
      <c r="F155" s="347"/>
      <c r="G155" s="347"/>
      <c r="H155" s="347"/>
      <c r="I155" s="347"/>
      <c r="J155" s="347"/>
      <c r="K155" s="347"/>
      <c r="L155" s="347"/>
      <c r="M155" s="347"/>
      <c r="N155" s="347"/>
      <c r="O155" s="348"/>
      <c r="P155" s="46"/>
    </row>
    <row r="156" spans="1:16" x14ac:dyDescent="0.25">
      <c r="A156" s="287"/>
      <c r="B156" s="288"/>
      <c r="C156" s="289"/>
      <c r="D156" s="288"/>
      <c r="E156" s="288"/>
      <c r="F156" s="288"/>
      <c r="G156" s="288"/>
      <c r="H156" s="288"/>
      <c r="I156" s="288"/>
      <c r="J156" s="288"/>
      <c r="K156" s="288"/>
      <c r="L156" s="288"/>
      <c r="M156" s="288"/>
      <c r="N156" s="288"/>
      <c r="O156" s="290"/>
      <c r="P156" s="46"/>
    </row>
    <row r="157" spans="1:16" x14ac:dyDescent="0.25">
      <c r="A157" s="291"/>
      <c r="B157" s="181"/>
      <c r="C157" s="292"/>
      <c r="D157" s="181"/>
      <c r="E157" s="181"/>
      <c r="F157" s="181"/>
      <c r="G157" s="181"/>
      <c r="H157" s="181"/>
      <c r="I157" s="181"/>
      <c r="J157" s="181"/>
      <c r="K157" s="181"/>
      <c r="L157" s="181"/>
      <c r="M157" s="181"/>
      <c r="N157" s="181"/>
      <c r="O157" s="293"/>
      <c r="P157" s="46"/>
    </row>
    <row r="158" spans="1:16" x14ac:dyDescent="0.25">
      <c r="A158" s="291"/>
      <c r="B158" s="181"/>
      <c r="C158" s="292"/>
      <c r="D158" s="181"/>
      <c r="E158" s="181"/>
      <c r="F158" s="181"/>
      <c r="G158" s="181"/>
      <c r="H158" s="181"/>
      <c r="I158" s="181"/>
      <c r="J158" s="181"/>
      <c r="K158" s="181"/>
      <c r="L158" s="181"/>
      <c r="M158" s="181"/>
      <c r="N158" s="181"/>
      <c r="O158" s="293"/>
      <c r="P158" s="46"/>
    </row>
    <row r="159" spans="1:16" x14ac:dyDescent="0.25">
      <c r="A159" s="291"/>
      <c r="B159" s="181"/>
      <c r="C159" s="292"/>
      <c r="D159" s="181"/>
      <c r="E159" s="181"/>
      <c r="F159" s="181"/>
      <c r="G159" s="181"/>
      <c r="H159" s="181"/>
      <c r="I159" s="181"/>
      <c r="J159" s="181"/>
      <c r="K159" s="181"/>
      <c r="L159" s="181"/>
      <c r="M159" s="181"/>
      <c r="N159" s="181"/>
      <c r="O159" s="293"/>
      <c r="P159" s="46"/>
    </row>
    <row r="160" spans="1:16" x14ac:dyDescent="0.25">
      <c r="A160" s="291"/>
      <c r="B160" s="181"/>
      <c r="C160" s="292"/>
      <c r="D160" s="181"/>
      <c r="E160" s="181"/>
      <c r="F160" s="181"/>
      <c r="G160" s="181"/>
      <c r="H160" s="181"/>
      <c r="I160" s="181"/>
      <c r="J160" s="181"/>
      <c r="K160" s="181"/>
      <c r="L160" s="181"/>
      <c r="M160" s="181"/>
      <c r="N160" s="181"/>
      <c r="O160" s="293"/>
      <c r="P160" s="46"/>
    </row>
    <row r="161" spans="1:16" x14ac:dyDescent="0.25">
      <c r="A161" s="291"/>
      <c r="B161" s="181"/>
      <c r="C161" s="292"/>
      <c r="D161" s="181"/>
      <c r="E161" s="181"/>
      <c r="F161" s="181"/>
      <c r="G161" s="181"/>
      <c r="H161" s="181"/>
      <c r="I161" s="181"/>
      <c r="J161" s="181"/>
      <c r="K161" s="181"/>
      <c r="L161" s="181"/>
      <c r="M161" s="181"/>
      <c r="N161" s="181"/>
      <c r="O161" s="293"/>
      <c r="P161" s="46"/>
    </row>
    <row r="162" spans="1:16" x14ac:dyDescent="0.25">
      <c r="A162" s="291"/>
      <c r="B162" s="181"/>
      <c r="C162" s="292"/>
      <c r="D162" s="181"/>
      <c r="E162" s="181"/>
      <c r="F162" s="181"/>
      <c r="G162" s="181"/>
      <c r="H162" s="181"/>
      <c r="I162" s="181"/>
      <c r="J162" s="181"/>
      <c r="K162" s="181"/>
      <c r="L162" s="181"/>
      <c r="M162" s="181"/>
      <c r="N162" s="181"/>
      <c r="O162" s="293"/>
      <c r="P162" s="46"/>
    </row>
    <row r="163" spans="1:16" x14ac:dyDescent="0.25">
      <c r="A163" s="291"/>
      <c r="B163" s="181"/>
      <c r="C163" s="292"/>
      <c r="D163" s="181"/>
      <c r="E163" s="181"/>
      <c r="F163" s="181"/>
      <c r="G163" s="181"/>
      <c r="H163" s="181"/>
      <c r="I163" s="181"/>
      <c r="J163" s="181"/>
      <c r="K163" s="181"/>
      <c r="L163" s="181"/>
      <c r="M163" s="181"/>
      <c r="N163" s="181"/>
      <c r="O163" s="293"/>
      <c r="P163" s="46"/>
    </row>
    <row r="164" spans="1:16" x14ac:dyDescent="0.25">
      <c r="A164" s="291"/>
      <c r="B164" s="181"/>
      <c r="C164" s="292"/>
      <c r="D164" s="181"/>
      <c r="E164" s="181"/>
      <c r="F164" s="181"/>
      <c r="G164" s="181"/>
      <c r="H164" s="181"/>
      <c r="I164" s="181"/>
      <c r="J164" s="181"/>
      <c r="K164" s="181"/>
      <c r="L164" s="181"/>
      <c r="M164" s="181"/>
      <c r="N164" s="181"/>
      <c r="O164" s="293"/>
      <c r="P164" s="46"/>
    </row>
    <row r="165" spans="1:16" ht="15.75" thickBot="1" x14ac:dyDescent="0.3">
      <c r="A165" s="294"/>
      <c r="B165" s="295"/>
      <c r="C165" s="296"/>
      <c r="D165" s="295"/>
      <c r="E165" s="295"/>
      <c r="F165" s="295"/>
      <c r="G165" s="295"/>
      <c r="H165" s="295"/>
      <c r="I165" s="295"/>
      <c r="J165" s="295"/>
      <c r="K165" s="295"/>
      <c r="L165" s="295"/>
      <c r="M165" s="295"/>
      <c r="N165" s="295"/>
      <c r="O165" s="297"/>
      <c r="P165" s="46"/>
    </row>
    <row r="166" spans="1:16" ht="15.75" x14ac:dyDescent="0.25">
      <c r="A166" s="230" t="str">
        <f>General!$A$4</f>
        <v>Spreadsheets for Environmental Footprint Analysis (SEFA) Version 3.0, November 2019</v>
      </c>
      <c r="B166" s="213"/>
      <c r="C166" s="213"/>
      <c r="D166" s="213"/>
      <c r="E166" s="213"/>
      <c r="F166" s="213"/>
      <c r="G166" s="213"/>
      <c r="H166" s="213"/>
      <c r="I166" s="213"/>
      <c r="J166" s="213"/>
      <c r="K166" s="213"/>
      <c r="L166" s="213"/>
      <c r="M166" s="213"/>
      <c r="N166" s="2"/>
      <c r="O166" s="47" t="e">
        <f ca="1">General!$A$3</f>
        <v>#REF!</v>
      </c>
      <c r="P166" s="46"/>
    </row>
    <row r="167" spans="1:16" x14ac:dyDescent="0.25">
      <c r="A167" s="213"/>
      <c r="B167" s="213"/>
      <c r="C167" s="213"/>
      <c r="D167" s="213"/>
      <c r="E167" s="213"/>
      <c r="F167" s="213"/>
      <c r="G167" s="213"/>
      <c r="H167" s="213"/>
      <c r="I167" s="213"/>
      <c r="J167" s="213"/>
      <c r="K167" s="213"/>
      <c r="L167" s="213"/>
      <c r="M167" s="213"/>
      <c r="N167" s="2"/>
      <c r="O167" s="47" t="e">
        <f ca="1">General!$A$6</f>
        <v>#REF!</v>
      </c>
      <c r="P167" s="46"/>
    </row>
    <row r="168" spans="1:16" x14ac:dyDescent="0.25">
      <c r="A168" s="213"/>
      <c r="B168" s="213"/>
      <c r="C168" s="213"/>
      <c r="D168" s="213"/>
      <c r="E168" s="213"/>
      <c r="F168" s="213"/>
      <c r="G168" s="213"/>
      <c r="H168" s="213"/>
      <c r="I168" s="213"/>
      <c r="J168" s="213"/>
      <c r="K168" s="213"/>
      <c r="L168" s="213"/>
      <c r="M168" s="213"/>
      <c r="N168" s="2"/>
      <c r="O168" s="47" t="s">
        <v>115</v>
      </c>
      <c r="P168" s="46"/>
    </row>
    <row r="169" spans="1:16" ht="18.75" x14ac:dyDescent="0.3">
      <c r="A169" s="354" t="str">
        <f>CONCATENATE(O3," - Off-Site Footprint (Scope 3b)")</f>
        <v>All Components - Off-Site Footprint (Scope 3b)</v>
      </c>
      <c r="B169" s="354"/>
      <c r="C169" s="354"/>
      <c r="D169" s="354"/>
      <c r="E169" s="354"/>
      <c r="F169" s="354"/>
      <c r="G169" s="354"/>
      <c r="H169" s="354"/>
      <c r="I169" s="354"/>
      <c r="J169" s="354"/>
      <c r="K169" s="354"/>
      <c r="L169" s="354"/>
      <c r="M169" s="354"/>
      <c r="N169" s="354"/>
      <c r="O169" s="354"/>
      <c r="P169" s="46"/>
    </row>
    <row r="170" spans="1:16" ht="15.75" thickBot="1" x14ac:dyDescent="0.3">
      <c r="A170" s="46"/>
      <c r="B170" s="46"/>
      <c r="C170" s="46"/>
      <c r="D170" s="46"/>
      <c r="E170" s="46"/>
      <c r="F170" s="46"/>
      <c r="G170" s="46"/>
      <c r="H170" s="46"/>
      <c r="I170" s="46"/>
      <c r="J170" s="46"/>
      <c r="K170" s="46"/>
      <c r="L170" s="46"/>
      <c r="M170" s="46"/>
      <c r="N170" s="46"/>
      <c r="O170" s="46"/>
      <c r="P170" s="46"/>
    </row>
    <row r="171" spans="1:16" ht="15.75" thickBot="1" x14ac:dyDescent="0.3">
      <c r="A171" s="349" t="s">
        <v>19</v>
      </c>
      <c r="B171" s="349" t="s">
        <v>0</v>
      </c>
      <c r="C171" s="349" t="s">
        <v>5</v>
      </c>
      <c r="D171" s="349" t="s">
        <v>6</v>
      </c>
      <c r="E171" s="349"/>
      <c r="F171" s="349" t="s">
        <v>7</v>
      </c>
      <c r="G171" s="349"/>
      <c r="H171" s="349" t="s">
        <v>8</v>
      </c>
      <c r="I171" s="349"/>
      <c r="J171" s="349" t="s">
        <v>9</v>
      </c>
      <c r="K171" s="349"/>
      <c r="L171" s="349" t="s">
        <v>10</v>
      </c>
      <c r="M171" s="349"/>
      <c r="N171" s="349" t="s">
        <v>11</v>
      </c>
      <c r="O171" s="349"/>
      <c r="P171" s="46"/>
    </row>
    <row r="172" spans="1:16" ht="15.75" thickBot="1" x14ac:dyDescent="0.3">
      <c r="A172" s="349"/>
      <c r="B172" s="349"/>
      <c r="C172" s="349"/>
      <c r="D172" s="143" t="s">
        <v>12</v>
      </c>
      <c r="E172" s="349" t="s">
        <v>13</v>
      </c>
      <c r="F172" s="143" t="s">
        <v>12</v>
      </c>
      <c r="G172" s="349" t="s">
        <v>119</v>
      </c>
      <c r="H172" s="143" t="s">
        <v>12</v>
      </c>
      <c r="I172" s="349" t="s">
        <v>14</v>
      </c>
      <c r="J172" s="143" t="s">
        <v>12</v>
      </c>
      <c r="K172" s="349" t="s">
        <v>14</v>
      </c>
      <c r="L172" s="143" t="s">
        <v>12</v>
      </c>
      <c r="M172" s="349" t="s">
        <v>14</v>
      </c>
      <c r="N172" s="143" t="s">
        <v>12</v>
      </c>
      <c r="O172" s="349" t="s">
        <v>14</v>
      </c>
      <c r="P172" s="46"/>
    </row>
    <row r="173" spans="1:16" ht="15.75" thickBot="1" x14ac:dyDescent="0.3">
      <c r="A173" s="349"/>
      <c r="B173" s="349"/>
      <c r="C173" s="349"/>
      <c r="D173" s="143" t="s">
        <v>15</v>
      </c>
      <c r="E173" s="349"/>
      <c r="F173" s="143" t="s">
        <v>15</v>
      </c>
      <c r="G173" s="349"/>
      <c r="H173" s="143" t="s">
        <v>15</v>
      </c>
      <c r="I173" s="349"/>
      <c r="J173" s="143" t="s">
        <v>15</v>
      </c>
      <c r="K173" s="349"/>
      <c r="L173" s="143" t="s">
        <v>15</v>
      </c>
      <c r="M173" s="349"/>
      <c r="N173" s="143" t="s">
        <v>15</v>
      </c>
      <c r="O173" s="349"/>
      <c r="P173" s="46"/>
    </row>
    <row r="174" spans="1:16" ht="15.75" thickBot="1" x14ac:dyDescent="0.3">
      <c r="A174" s="54"/>
      <c r="B174" s="135"/>
      <c r="C174" s="135"/>
      <c r="D174" s="135"/>
      <c r="E174" s="135"/>
      <c r="F174" s="135"/>
      <c r="G174" s="135"/>
      <c r="H174" s="135"/>
      <c r="I174" s="135"/>
      <c r="J174" s="135"/>
      <c r="K174" s="135"/>
      <c r="L174" s="135"/>
      <c r="M174" s="135"/>
      <c r="N174" s="135"/>
      <c r="O174" s="135"/>
      <c r="P174" s="46"/>
    </row>
    <row r="175" spans="1:16" ht="15.75" thickBot="1" x14ac:dyDescent="0.3">
      <c r="A175" s="53" t="s">
        <v>38</v>
      </c>
      <c r="B175" s="135"/>
      <c r="C175" s="144"/>
      <c r="D175" s="135"/>
      <c r="E175" s="144"/>
      <c r="F175" s="145"/>
      <c r="G175" s="144"/>
      <c r="H175" s="135"/>
      <c r="I175" s="144"/>
      <c r="J175" s="135"/>
      <c r="K175" s="144"/>
      <c r="L175" s="135"/>
      <c r="M175" s="144"/>
      <c r="N175" s="135"/>
      <c r="O175" s="144"/>
      <c r="P175" s="46"/>
    </row>
    <row r="176" spans="1:16" ht="15.75" thickBot="1" x14ac:dyDescent="0.3">
      <c r="A176" s="54" t="s">
        <v>39</v>
      </c>
      <c r="B176" s="55" t="s">
        <v>28</v>
      </c>
      <c r="C176" s="56" t="str">
        <f ca="1">IFERROR('transfer 3'!Y112,"")</f>
        <v/>
      </c>
      <c r="D176" s="135">
        <f>'Default Conversions'!D52</f>
        <v>2.5000000000000001E-3</v>
      </c>
      <c r="E176" s="52" t="str">
        <f ca="1">IFERROR(D176*$C176,"")</f>
        <v/>
      </c>
      <c r="F176" s="135">
        <f>'Default Conversions'!F52</f>
        <v>3.1E-2</v>
      </c>
      <c r="G176" s="52" t="str">
        <f ca="1">IFERROR(F176*$C176,"")</f>
        <v/>
      </c>
      <c r="H176" s="135">
        <f>'Default Conversions'!H52</f>
        <v>6.2000000000000003E-5</v>
      </c>
      <c r="I176" s="52" t="str">
        <f ca="1">IFERROR(H176*$C176,"")</f>
        <v/>
      </c>
      <c r="J176" s="135">
        <f>'Default Conversions'!J52</f>
        <v>3.3000000000000003E-5</v>
      </c>
      <c r="K176" s="52" t="str">
        <f ca="1">IFERROR(J176*$C176,"")</f>
        <v/>
      </c>
      <c r="L176" s="135">
        <f>'Default Conversions'!L52</f>
        <v>1.9999999999999999E-6</v>
      </c>
      <c r="M176" s="52" t="str">
        <f ca="1">IFERROR(L176*$C176,"")</f>
        <v/>
      </c>
      <c r="N176" s="135" t="str">
        <f>'Default Conversions'!N52</f>
        <v>NP</v>
      </c>
      <c r="O176" s="52" t="str">
        <f t="shared" ref="O176:O184" ca="1" si="39">IFERROR(N176*$C176,"")</f>
        <v/>
      </c>
      <c r="P176" s="46"/>
    </row>
    <row r="177" spans="1:16" ht="15.75" thickBot="1" x14ac:dyDescent="0.3">
      <c r="A177" s="54" t="s">
        <v>40</v>
      </c>
      <c r="B177" s="55" t="s">
        <v>28</v>
      </c>
      <c r="C177" s="56" t="str">
        <f ca="1">IFERROR('transfer 3'!Y113,"")</f>
        <v/>
      </c>
      <c r="D177" s="135">
        <f>'Default Conversions'!D53</f>
        <v>7.7000000000000002E-3</v>
      </c>
      <c r="E177" s="52" t="str">
        <f t="shared" ref="E177:E186" ca="1" si="40">IFERROR(D177*$C177,"")</f>
        <v/>
      </c>
      <c r="F177" s="135">
        <f>'Default Conversions'!F53</f>
        <v>3.44</v>
      </c>
      <c r="G177" s="52" t="str">
        <f t="shared" ref="G177:G185" ca="1" si="41">IFERROR(F177*$C177,"")</f>
        <v/>
      </c>
      <c r="H177" s="135">
        <f>'Default Conversions'!H53</f>
        <v>6.6E-3</v>
      </c>
      <c r="I177" s="52" t="str">
        <f t="shared" ref="I177:I185" ca="1" si="42">IFERROR(H177*$C177,"")</f>
        <v/>
      </c>
      <c r="J177" s="135">
        <f>'Default Conversions'!J53</f>
        <v>1.9E-3</v>
      </c>
      <c r="K177" s="52" t="str">
        <f t="shared" ref="K177:K186" ca="1" si="43">IFERROR(J177*$C177,"")</f>
        <v/>
      </c>
      <c r="L177" s="135">
        <f>'Default Conversions'!L53</f>
        <v>3.3000000000000003E-5</v>
      </c>
      <c r="M177" s="52" t="str">
        <f t="shared" ref="M177:M185" ca="1" si="44">IFERROR(L177*$C177,"")</f>
        <v/>
      </c>
      <c r="N177" s="135" t="str">
        <f>'Default Conversions'!N53</f>
        <v>NP</v>
      </c>
      <c r="O177" s="52" t="str">
        <f t="shared" ca="1" si="39"/>
        <v/>
      </c>
      <c r="P177" s="46"/>
    </row>
    <row r="178" spans="1:16" ht="15.75" thickBot="1" x14ac:dyDescent="0.3">
      <c r="A178" s="54" t="s">
        <v>253</v>
      </c>
      <c r="B178" s="55" t="s">
        <v>28</v>
      </c>
      <c r="C178" s="56" t="str">
        <f ca="1">IFERROR('transfer 3'!Y114,"")</f>
        <v/>
      </c>
      <c r="D178" s="135">
        <f>'Default Conversions'!D54</f>
        <v>3.56E-2</v>
      </c>
      <c r="E178" s="52" t="str">
        <f t="shared" ca="1" si="40"/>
        <v/>
      </c>
      <c r="F178" s="135">
        <f>'Default Conversions'!F54</f>
        <v>4.82</v>
      </c>
      <c r="G178" s="52" t="str">
        <f t="shared" ca="1" si="41"/>
        <v/>
      </c>
      <c r="H178" s="135">
        <f>'Default Conversions'!H54</f>
        <v>7.9299999999999995E-2</v>
      </c>
      <c r="I178" s="52" t="str">
        <f t="shared" ca="1" si="42"/>
        <v/>
      </c>
      <c r="J178" s="135">
        <f>'Default Conversions'!J54</f>
        <v>0.128</v>
      </c>
      <c r="K178" s="52" t="str">
        <f t="shared" ca="1" si="43"/>
        <v/>
      </c>
      <c r="L178" s="135">
        <f>'Default Conversions'!L54</f>
        <v>9.8700000000000003E-4</v>
      </c>
      <c r="M178" s="52" t="str">
        <f t="shared" ca="1" si="44"/>
        <v/>
      </c>
      <c r="N178" s="135">
        <f>'Default Conversions'!N54</f>
        <v>6.5700000000000003E-4</v>
      </c>
      <c r="O178" s="52" t="str">
        <f t="shared" ca="1" si="39"/>
        <v/>
      </c>
      <c r="P178" s="46"/>
    </row>
    <row r="179" spans="1:16" ht="15.75" thickBot="1" x14ac:dyDescent="0.3">
      <c r="A179" s="54" t="s">
        <v>254</v>
      </c>
      <c r="B179" s="55" t="s">
        <v>28</v>
      </c>
      <c r="C179" s="56" t="str">
        <f ca="1">IFERROR('transfer 3'!Y115,"")</f>
        <v/>
      </c>
      <c r="D179" s="135">
        <f>'Default Conversions'!D55</f>
        <v>8.7299999999999999E-3</v>
      </c>
      <c r="E179" s="52" t="str">
        <f t="shared" ca="1" si="40"/>
        <v/>
      </c>
      <c r="F179" s="135">
        <f>'Default Conversions'!F55</f>
        <v>1.7</v>
      </c>
      <c r="G179" s="52" t="str">
        <f t="shared" ca="1" si="41"/>
        <v/>
      </c>
      <c r="H179" s="135">
        <f>'Default Conversions'!H55</f>
        <v>7.3299999999999997E-3</v>
      </c>
      <c r="I179" s="52" t="str">
        <f t="shared" ca="1" si="42"/>
        <v/>
      </c>
      <c r="J179" s="135">
        <f>'Default Conversions'!J55</f>
        <v>1.29E-2</v>
      </c>
      <c r="K179" s="52" t="str">
        <f t="shared" ca="1" si="43"/>
        <v/>
      </c>
      <c r="L179" s="135">
        <f>'Default Conversions'!L55</f>
        <v>8.8599999999999996E-4</v>
      </c>
      <c r="M179" s="52" t="str">
        <f t="shared" ca="1" si="44"/>
        <v/>
      </c>
      <c r="N179" s="135">
        <f>'Default Conversions'!N55</f>
        <v>6.7100000000000005E-4</v>
      </c>
      <c r="O179" s="52" t="str">
        <f t="shared" ca="1" si="39"/>
        <v/>
      </c>
      <c r="P179" s="46"/>
    </row>
    <row r="180" spans="1:16" ht="15.75" thickBot="1" x14ac:dyDescent="0.3">
      <c r="A180" s="54" t="s">
        <v>257</v>
      </c>
      <c r="B180" s="55" t="s">
        <v>28</v>
      </c>
      <c r="C180" s="56" t="str">
        <f ca="1">IFERROR('transfer 3'!Y116,"")</f>
        <v/>
      </c>
      <c r="D180" s="135">
        <f>'Default Conversions'!D56</f>
        <v>9.7900000000000001E-3</v>
      </c>
      <c r="E180" s="52" t="str">
        <f t="shared" ca="1" si="40"/>
        <v/>
      </c>
      <c r="F180" s="135">
        <f>'Default Conversions'!F56</f>
        <v>1.19</v>
      </c>
      <c r="G180" s="52" t="str">
        <f t="shared" ca="1" si="41"/>
        <v/>
      </c>
      <c r="H180" s="135">
        <f>'Default Conversions'!H56</f>
        <v>1.42E-3</v>
      </c>
      <c r="I180" s="52" t="str">
        <f t="shared" ca="1" si="42"/>
        <v/>
      </c>
      <c r="J180" s="135">
        <f>'Default Conversions'!J56</f>
        <v>2.3999999999999998E-3</v>
      </c>
      <c r="K180" s="52" t="str">
        <f t="shared" ca="1" si="43"/>
        <v/>
      </c>
      <c r="L180" s="135">
        <f>'Default Conversions'!L56</f>
        <v>3.0800000000000001E-4</v>
      </c>
      <c r="M180" s="52" t="str">
        <f t="shared" ca="1" si="44"/>
        <v/>
      </c>
      <c r="N180" s="135">
        <f>'Default Conversions'!N56</f>
        <v>6.2899999999999997E-5</v>
      </c>
      <c r="O180" s="52" t="str">
        <f t="shared" ca="1" si="39"/>
        <v/>
      </c>
      <c r="P180" s="46"/>
    </row>
    <row r="181" spans="1:16" ht="15.75" thickBot="1" x14ac:dyDescent="0.3">
      <c r="A181" s="54" t="s">
        <v>258</v>
      </c>
      <c r="B181" s="55" t="s">
        <v>28</v>
      </c>
      <c r="C181" s="56" t="str">
        <f ca="1">IFERROR('transfer 3'!Y117,"")</f>
        <v/>
      </c>
      <c r="D181" s="135">
        <f>'Default Conversions'!D57</f>
        <v>1.47E-3</v>
      </c>
      <c r="E181" s="52" t="str">
        <f t="shared" ca="1" si="40"/>
        <v/>
      </c>
      <c r="F181" s="135">
        <f>'Default Conversions'!F57</f>
        <v>0.16700000000000001</v>
      </c>
      <c r="G181" s="52" t="str">
        <f t="shared" ca="1" si="41"/>
        <v/>
      </c>
      <c r="H181" s="135">
        <f>'Default Conversions'!H57</f>
        <v>3.1599999999999998E-4</v>
      </c>
      <c r="I181" s="52" t="str">
        <f t="shared" ca="1" si="42"/>
        <v/>
      </c>
      <c r="J181" s="135">
        <f>'Default Conversions'!J57</f>
        <v>5.8900000000000001E-4</v>
      </c>
      <c r="K181" s="52" t="str">
        <f t="shared" ca="1" si="43"/>
        <v/>
      </c>
      <c r="L181" s="135">
        <f>'Default Conversions'!L57</f>
        <v>1.03E-4</v>
      </c>
      <c r="M181" s="52" t="str">
        <f t="shared" ca="1" si="44"/>
        <v/>
      </c>
      <c r="N181" s="135">
        <f>'Default Conversions'!N57</f>
        <v>2.3E-5</v>
      </c>
      <c r="O181" s="52" t="str">
        <f t="shared" ca="1" si="39"/>
        <v/>
      </c>
      <c r="P181" s="46"/>
    </row>
    <row r="182" spans="1:16" ht="15.75" thickBot="1" x14ac:dyDescent="0.3">
      <c r="A182" s="54" t="s">
        <v>259</v>
      </c>
      <c r="B182" s="55" t="s">
        <v>28</v>
      </c>
      <c r="C182" s="56" t="str">
        <f ca="1">IFERROR('transfer 3'!Y118,"")</f>
        <v/>
      </c>
      <c r="D182" s="135">
        <f>'Default Conversions'!D58</f>
        <v>2.0600000000000002E-3</v>
      </c>
      <c r="E182" s="52" t="str">
        <f t="shared" ca="1" si="40"/>
        <v/>
      </c>
      <c r="F182" s="135">
        <f>'Default Conversions'!F58</f>
        <v>0.76200000000000001</v>
      </c>
      <c r="G182" s="52" t="str">
        <f t="shared" ca="1" si="41"/>
        <v/>
      </c>
      <c r="H182" s="135">
        <f>'Default Conversions'!H58</f>
        <v>5.13E-4</v>
      </c>
      <c r="I182" s="52" t="str">
        <f t="shared" ca="1" si="42"/>
        <v/>
      </c>
      <c r="J182" s="135">
        <f>'Default Conversions'!J58</f>
        <v>3.5799999999999997E-4</v>
      </c>
      <c r="K182" s="52" t="str">
        <f t="shared" ca="1" si="43"/>
        <v/>
      </c>
      <c r="L182" s="135">
        <f>'Default Conversions'!L58</f>
        <v>1.2999999999999999E-4</v>
      </c>
      <c r="M182" s="52" t="str">
        <f t="shared" ca="1" si="44"/>
        <v/>
      </c>
      <c r="N182" s="135">
        <f>'Default Conversions'!N58</f>
        <v>6.5699999999999998E-6</v>
      </c>
      <c r="O182" s="52" t="str">
        <f t="shared" ca="1" si="39"/>
        <v/>
      </c>
      <c r="P182" s="46"/>
    </row>
    <row r="183" spans="1:16" ht="15.75" thickBot="1" x14ac:dyDescent="0.3">
      <c r="A183" s="54" t="s">
        <v>41</v>
      </c>
      <c r="B183" s="55" t="s">
        <v>28</v>
      </c>
      <c r="C183" s="56" t="str">
        <f ca="1">IFERROR('transfer 3'!Y119,"")</f>
        <v/>
      </c>
      <c r="D183" s="135">
        <f>'Default Conversions'!D59</f>
        <v>4.4000000000000003E-3</v>
      </c>
      <c r="E183" s="52" t="str">
        <f t="shared" ca="1" si="40"/>
        <v/>
      </c>
      <c r="F183" s="135">
        <f>'Default Conversions'!F59</f>
        <v>0.48</v>
      </c>
      <c r="G183" s="52" t="str">
        <f t="shared" ca="1" si="41"/>
        <v/>
      </c>
      <c r="H183" s="135">
        <f>'Default Conversions'!H59</f>
        <v>1.1000000000000001E-3</v>
      </c>
      <c r="I183" s="52" t="str">
        <f t="shared" ca="1" si="42"/>
        <v/>
      </c>
      <c r="J183" s="135">
        <f>'Default Conversions'!J59</f>
        <v>2.4000000000000001E-4</v>
      </c>
      <c r="K183" s="52" t="str">
        <f t="shared" ca="1" si="43"/>
        <v/>
      </c>
      <c r="L183" s="135">
        <f>'Default Conversions'!L59</f>
        <v>4.0999999999999997E-6</v>
      </c>
      <c r="M183" s="52" t="str">
        <f t="shared" ca="1" si="44"/>
        <v/>
      </c>
      <c r="N183" s="135" t="str">
        <f>'Default Conversions'!N59</f>
        <v>NP</v>
      </c>
      <c r="O183" s="52" t="str">
        <f t="shared" ca="1" si="39"/>
        <v/>
      </c>
      <c r="P183" s="46"/>
    </row>
    <row r="184" spans="1:16" ht="15.75" thickBot="1" x14ac:dyDescent="0.3">
      <c r="A184" s="54" t="s">
        <v>260</v>
      </c>
      <c r="B184" s="55" t="s">
        <v>28</v>
      </c>
      <c r="C184" s="56" t="str">
        <f ca="1">IFERROR('transfer 3'!Y120,"")</f>
        <v/>
      </c>
      <c r="D184" s="135">
        <f>'Default Conversions'!D60</f>
        <v>6.7000000000000002E-3</v>
      </c>
      <c r="E184" s="52" t="str">
        <f t="shared" ca="1" si="40"/>
        <v/>
      </c>
      <c r="F184" s="135">
        <f>'Default Conversions'!F60</f>
        <v>0.88200000000000001</v>
      </c>
      <c r="G184" s="52" t="str">
        <f t="shared" ca="1" si="41"/>
        <v/>
      </c>
      <c r="H184" s="135">
        <f>'Default Conversions'!H60</f>
        <v>2.82E-3</v>
      </c>
      <c r="I184" s="52" t="str">
        <f t="shared" ca="1" si="42"/>
        <v/>
      </c>
      <c r="J184" s="135">
        <f>'Default Conversions'!J60</f>
        <v>2.9399999999999999E-2</v>
      </c>
      <c r="K184" s="52" t="str">
        <f t="shared" ca="1" si="43"/>
        <v/>
      </c>
      <c r="L184" s="135">
        <f>'Default Conversions'!L60</f>
        <v>1.7099999999999999E-3</v>
      </c>
      <c r="M184" s="52" t="str">
        <f t="shared" ca="1" si="44"/>
        <v/>
      </c>
      <c r="N184" s="135">
        <f>'Default Conversions'!N60</f>
        <v>1.63E-4</v>
      </c>
      <c r="O184" s="52" t="str">
        <f t="shared" ca="1" si="39"/>
        <v/>
      </c>
      <c r="P184" s="46"/>
    </row>
    <row r="185" spans="1:16" ht="15.75" thickBot="1" x14ac:dyDescent="0.3">
      <c r="A185" s="54" t="s">
        <v>261</v>
      </c>
      <c r="B185" s="55" t="s">
        <v>28</v>
      </c>
      <c r="C185" s="56" t="str">
        <f ca="1">IFERROR('transfer 3'!Y121,"")</f>
        <v/>
      </c>
      <c r="D185" s="135">
        <f>'Default Conversions'!D61</f>
        <v>9.8099999999999993E-3</v>
      </c>
      <c r="E185" s="52" t="str">
        <f t="shared" ca="1" si="40"/>
        <v/>
      </c>
      <c r="F185" s="135">
        <f>'Default Conversions'!F61</f>
        <v>1.1599999999999999</v>
      </c>
      <c r="G185" s="52" t="str">
        <f t="shared" ca="1" si="41"/>
        <v/>
      </c>
      <c r="H185" s="135">
        <f>'Default Conversions'!H61</f>
        <v>2.3400000000000001E-3</v>
      </c>
      <c r="I185" s="52" t="str">
        <f t="shared" ca="1" si="42"/>
        <v/>
      </c>
      <c r="J185" s="135">
        <f>'Default Conversions'!J61</f>
        <v>3.2000000000000002E-3</v>
      </c>
      <c r="K185" s="52" t="str">
        <f t="shared" ca="1" si="43"/>
        <v/>
      </c>
      <c r="L185" s="135">
        <f>'Default Conversions'!L61</f>
        <v>4.2200000000000001E-4</v>
      </c>
      <c r="M185" s="52" t="str">
        <f t="shared" ca="1" si="44"/>
        <v/>
      </c>
      <c r="N185" s="135">
        <f>'Default Conversions'!N61</f>
        <v>1.22E-4</v>
      </c>
      <c r="O185" s="52" t="str">
        <f ca="1">IFERROR(N185*$C185,"")</f>
        <v/>
      </c>
      <c r="P185" s="46"/>
    </row>
    <row r="186" spans="1:16" ht="15.75" thickBot="1" x14ac:dyDescent="0.3">
      <c r="A186" s="54" t="s">
        <v>267</v>
      </c>
      <c r="B186" s="55" t="s">
        <v>28</v>
      </c>
      <c r="C186" s="56" t="str">
        <f ca="1">IFERROR('transfer 3'!Y122,"")</f>
        <v/>
      </c>
      <c r="D186" s="135">
        <f>'Default Conversions'!D62</f>
        <v>9.7699999999999992E-3</v>
      </c>
      <c r="E186" s="52" t="str">
        <f t="shared" ca="1" si="40"/>
        <v/>
      </c>
      <c r="F186" s="135">
        <f>'Default Conversions'!F62</f>
        <v>1.0900000000000001</v>
      </c>
      <c r="G186" s="52" t="str">
        <f ca="1">IFERROR(F186*$C186,"")</f>
        <v/>
      </c>
      <c r="H186" s="135">
        <f>'Default Conversions'!H62</f>
        <v>1.9400000000000001E-3</v>
      </c>
      <c r="I186" s="52" t="str">
        <f ca="1">IFERROR(H186*$C186,"")</f>
        <v/>
      </c>
      <c r="J186" s="135">
        <f>'Default Conversions'!J62</f>
        <v>3.5200000000000001E-3</v>
      </c>
      <c r="K186" s="52" t="str">
        <f t="shared" ca="1" si="43"/>
        <v/>
      </c>
      <c r="L186" s="135">
        <f>'Default Conversions'!L62</f>
        <v>4.0299999999999998E-4</v>
      </c>
      <c r="M186" s="52" t="str">
        <f ca="1">IFERROR(L186*$C186,"")</f>
        <v/>
      </c>
      <c r="N186" s="135">
        <f>'Default Conversions'!N62</f>
        <v>1.2899999999999999E-4</v>
      </c>
      <c r="O186" s="52" t="str">
        <f ca="1">IFERROR(N186*$C186,"")</f>
        <v/>
      </c>
      <c r="P186" s="46"/>
    </row>
    <row r="187" spans="1:16" ht="15.75" thickBot="1" x14ac:dyDescent="0.3">
      <c r="A187" s="54" t="s">
        <v>268</v>
      </c>
      <c r="B187" s="55" t="s">
        <v>28</v>
      </c>
      <c r="C187" s="56" t="str">
        <f ca="1">IFERROR('transfer 3'!Y123,"")</f>
        <v/>
      </c>
      <c r="D187" s="135">
        <f>'Default Conversions'!D63</f>
        <v>1.4999999999999999E-2</v>
      </c>
      <c r="E187" s="52" t="str">
        <f ca="1">IFERROR(D187*$C187,"")</f>
        <v/>
      </c>
      <c r="F187" s="135">
        <f>'Default Conversions'!F63</f>
        <v>1.67</v>
      </c>
      <c r="G187" s="52" t="str">
        <f ca="1">IFERROR(F187*$C187,"")</f>
        <v/>
      </c>
      <c r="H187" s="135">
        <f>'Default Conversions'!H63</f>
        <v>3.0000000000000001E-3</v>
      </c>
      <c r="I187" s="52" t="str">
        <f ca="1">IFERROR(H187*$C187,"")</f>
        <v/>
      </c>
      <c r="J187" s="135">
        <f>'Default Conversions'!J63</f>
        <v>6.4999999999999997E-3</v>
      </c>
      <c r="K187" s="52" t="str">
        <f ca="1">IFERROR(J187*$C187,"")</f>
        <v/>
      </c>
      <c r="L187" s="135">
        <f>'Default Conversions'!L63</f>
        <v>6.0999999999999997E-4</v>
      </c>
      <c r="M187" s="52" t="str">
        <f ca="1">IFERROR(L187*$C187,"")</f>
        <v/>
      </c>
      <c r="N187" s="135">
        <f>'Default Conversions'!N63</f>
        <v>1.5999999999999999E-5</v>
      </c>
      <c r="O187" s="52" t="str">
        <f ca="1">IFERROR(N187*$C187,"")</f>
        <v/>
      </c>
      <c r="P187" s="46"/>
    </row>
    <row r="188" spans="1:16" ht="16.5" thickBot="1" x14ac:dyDescent="0.3">
      <c r="A188" s="350" t="s">
        <v>141</v>
      </c>
      <c r="B188" s="351"/>
      <c r="C188" s="351"/>
      <c r="D188" s="351"/>
      <c r="E188" s="351"/>
      <c r="F188" s="351"/>
      <c r="G188" s="351"/>
      <c r="H188" s="351"/>
      <c r="I188" s="351"/>
      <c r="J188" s="351"/>
      <c r="K188" s="351"/>
      <c r="L188" s="351"/>
      <c r="M188" s="351"/>
      <c r="N188" s="351"/>
      <c r="O188" s="352"/>
      <c r="P188" s="46"/>
    </row>
    <row r="189" spans="1:16" ht="15.75" thickBot="1" x14ac:dyDescent="0.3">
      <c r="A189" s="54"/>
      <c r="B189" s="135"/>
      <c r="C189" s="135"/>
      <c r="D189" s="135"/>
      <c r="E189" s="135"/>
      <c r="F189" s="135"/>
      <c r="G189" s="135"/>
      <c r="H189" s="135"/>
      <c r="I189" s="135"/>
      <c r="J189" s="135"/>
      <c r="K189" s="135"/>
      <c r="L189" s="135"/>
      <c r="M189" s="135"/>
      <c r="N189" s="135"/>
      <c r="O189" s="135"/>
      <c r="P189" s="46"/>
    </row>
    <row r="190" spans="1:16" ht="15.75" hidden="1" thickBot="1" x14ac:dyDescent="0.3">
      <c r="A190" s="54"/>
      <c r="B190" s="135"/>
      <c r="C190" s="135"/>
      <c r="D190" s="135"/>
      <c r="E190" s="135"/>
      <c r="F190" s="135"/>
      <c r="G190" s="135"/>
      <c r="H190" s="135"/>
      <c r="I190" s="135"/>
      <c r="J190" s="135"/>
      <c r="K190" s="135"/>
      <c r="L190" s="135"/>
      <c r="M190" s="135"/>
      <c r="N190" s="135"/>
      <c r="O190" s="135"/>
      <c r="P190" s="46"/>
    </row>
    <row r="191" spans="1:16" ht="15.75" hidden="1" thickBot="1" x14ac:dyDescent="0.3">
      <c r="A191" s="54"/>
      <c r="B191" s="135"/>
      <c r="C191" s="135"/>
      <c r="D191" s="135"/>
      <c r="E191" s="135"/>
      <c r="F191" s="145"/>
      <c r="G191" s="135"/>
      <c r="H191" s="135"/>
      <c r="I191" s="135"/>
      <c r="J191" s="135"/>
      <c r="K191" s="135"/>
      <c r="L191" s="135"/>
      <c r="M191" s="135"/>
      <c r="N191" s="135"/>
      <c r="O191" s="135"/>
      <c r="P191" s="46"/>
    </row>
    <row r="192" spans="1:16" ht="15.75" thickBot="1" x14ac:dyDescent="0.3">
      <c r="A192" s="53" t="s">
        <v>42</v>
      </c>
      <c r="B192" s="135"/>
      <c r="C192" s="135"/>
      <c r="D192" s="135"/>
      <c r="E192" s="135"/>
      <c r="F192" s="135"/>
      <c r="G192" s="135"/>
      <c r="H192" s="135"/>
      <c r="I192" s="135"/>
      <c r="J192" s="135"/>
      <c r="K192" s="135"/>
      <c r="L192" s="135"/>
      <c r="M192" s="135"/>
      <c r="N192" s="135"/>
      <c r="O192" s="135"/>
      <c r="P192" s="46"/>
    </row>
    <row r="193" spans="1:16" ht="15.75" thickBot="1" x14ac:dyDescent="0.3">
      <c r="A193" s="54" t="s">
        <v>104</v>
      </c>
      <c r="B193" s="55" t="s">
        <v>17</v>
      </c>
      <c r="C193" s="56" t="str">
        <f ca="1">IFERROR('transfer 3'!Y136,"")</f>
        <v/>
      </c>
      <c r="D193" s="135">
        <f>'Default Conversions'!D66</f>
        <v>2.9000000000000001E-2</v>
      </c>
      <c r="E193" s="52" t="str">
        <f ca="1">IFERROR(D193*$C193,"")</f>
        <v/>
      </c>
      <c r="F193" s="135">
        <f>'Default Conversions'!F66</f>
        <v>-16.8</v>
      </c>
      <c r="G193" s="52" t="str">
        <f ca="1">IFERROR(F193*$C193,"")</f>
        <v/>
      </c>
      <c r="H193" s="135">
        <f>'Default Conversions'!H66</f>
        <v>1.7999999999999999E-2</v>
      </c>
      <c r="I193" s="52" t="str">
        <f ca="1">IFERROR(H193*$C193,"")</f>
        <v/>
      </c>
      <c r="J193" s="135">
        <f>'Default Conversions'!J66</f>
        <v>3.3000000000000002E-2</v>
      </c>
      <c r="K193" s="52" t="str">
        <f ca="1">IFERROR(J193*$C193,"")</f>
        <v/>
      </c>
      <c r="L193" s="135">
        <f>'Default Conversions'!L66</f>
        <v>8.1999999999999998E-4</v>
      </c>
      <c r="M193" s="52" t="str">
        <f ca="1">IFERROR(L193*$C193,"")</f>
        <v/>
      </c>
      <c r="N193" s="135" t="str">
        <f>'Default Conversions'!N66</f>
        <v>NP</v>
      </c>
      <c r="O193" s="52" t="str">
        <f ca="1">IFERROR(N193*$C193,"")</f>
        <v/>
      </c>
      <c r="P193" s="46"/>
    </row>
    <row r="194" spans="1:16" ht="15.75" thickBot="1" x14ac:dyDescent="0.3">
      <c r="A194" s="54" t="s">
        <v>105</v>
      </c>
      <c r="B194" s="55" t="s">
        <v>17</v>
      </c>
      <c r="C194" s="56" t="str">
        <f ca="1">IFERROR('transfer 3'!Y137,"")</f>
        <v/>
      </c>
      <c r="D194" s="135">
        <f>'Default Conversions'!D67</f>
        <v>1.6999999999999987E-2</v>
      </c>
      <c r="E194" s="52" t="str">
        <f ca="1">IFERROR(D194*$C194,"")</f>
        <v/>
      </c>
      <c r="F194" s="135">
        <f>'Default Conversions'!F67</f>
        <v>3.02</v>
      </c>
      <c r="G194" s="52" t="str">
        <f ca="1">IFERROR(F194*$C194,"")</f>
        <v/>
      </c>
      <c r="H194" s="135">
        <f>'Default Conversions'!H67</f>
        <v>5.1000000000000004E-3</v>
      </c>
      <c r="I194" s="52" t="str">
        <f ca="1">IFERROR(H194*$C194,"")</f>
        <v/>
      </c>
      <c r="J194" s="135">
        <f>'Default Conversions'!J67</f>
        <v>6.1999999999999998E-3</v>
      </c>
      <c r="K194" s="52" t="str">
        <f ca="1">IFERROR(J194*$C194,"")</f>
        <v/>
      </c>
      <c r="L194" s="135">
        <f>'Default Conversions'!L67</f>
        <v>1.6999999999999999E-3</v>
      </c>
      <c r="M194" s="52" t="str">
        <f ca="1">IFERROR(L194*$C194,"")</f>
        <v/>
      </c>
      <c r="N194" s="135">
        <f>'Default Conversions'!N67</f>
        <v>1.1000000000000001E-3</v>
      </c>
      <c r="O194" s="52" t="str">
        <f ca="1">IFERROR(N194*$C194,"")</f>
        <v/>
      </c>
      <c r="P194" s="46"/>
    </row>
    <row r="195" spans="1:16" ht="15.75" thickBot="1" x14ac:dyDescent="0.3">
      <c r="A195" s="54" t="s">
        <v>106</v>
      </c>
      <c r="B195" s="55" t="s">
        <v>17</v>
      </c>
      <c r="C195" s="56" t="str">
        <f ca="1">IFERROR('transfer 3'!Y138,"")</f>
        <v/>
      </c>
      <c r="D195" s="135">
        <f>'Default Conversions'!D68</f>
        <v>3.3000000000000002E-2</v>
      </c>
      <c r="E195" s="52" t="str">
        <f ca="1">IFERROR(D195*$C195,"")</f>
        <v/>
      </c>
      <c r="F195" s="135">
        <f>'Default Conversions'!F68</f>
        <v>2.8</v>
      </c>
      <c r="G195" s="52" t="str">
        <f ca="1">IFERROR(F195*$C195,"")</f>
        <v/>
      </c>
      <c r="H195" s="135">
        <f>'Default Conversions'!H68</f>
        <v>4.5999999999999999E-3</v>
      </c>
      <c r="I195" s="52" t="str">
        <f ca="1">IFERROR(H195*$C195,"")</f>
        <v/>
      </c>
      <c r="J195" s="135">
        <f>'Default Conversions'!J68</f>
        <v>5.0000000000000001E-3</v>
      </c>
      <c r="K195" s="52" t="str">
        <f ca="1">IFERROR(J195*$C195,"")</f>
        <v/>
      </c>
      <c r="L195" s="135">
        <f>'Default Conversions'!L68</f>
        <v>1.5E-3</v>
      </c>
      <c r="M195" s="52" t="str">
        <f ca="1">IFERROR(L195*$C195,"")</f>
        <v/>
      </c>
      <c r="N195" s="135">
        <f>'Default Conversions'!N68</f>
        <v>1E-3</v>
      </c>
      <c r="O195" s="52" t="str">
        <f ca="1">IFERROR(N195*$C195,"")</f>
        <v/>
      </c>
      <c r="P195" s="46"/>
    </row>
    <row r="196" spans="1:16" ht="15.75" thickBot="1" x14ac:dyDescent="0.3">
      <c r="A196" s="54" t="s">
        <v>317</v>
      </c>
      <c r="B196" s="55" t="s">
        <v>17</v>
      </c>
      <c r="C196" s="56" t="str">
        <f ca="1">IFERROR('transfer 3'!Y139,"")</f>
        <v/>
      </c>
      <c r="D196" s="135">
        <f>'Default Conversions'!D69</f>
        <v>8.7999999999999995E-2</v>
      </c>
      <c r="E196" s="52" t="str">
        <f t="shared" ref="E196:E197" ca="1" si="45">IFERROR(D196*$C196,"")</f>
        <v/>
      </c>
      <c r="F196" s="135">
        <f>'Default Conversions'!F69</f>
        <v>1.47</v>
      </c>
      <c r="G196" s="52" t="str">
        <f t="shared" ref="G196:G198" ca="1" si="46">IFERROR(F196*$C196,"")</f>
        <v/>
      </c>
      <c r="H196" s="135">
        <f>'Default Conversions'!H69</f>
        <v>1.6000000000000001E-3</v>
      </c>
      <c r="I196" s="52" t="str">
        <f t="shared" ref="I196:I198" ca="1" si="47">IFERROR(H196*$C196,"")</f>
        <v/>
      </c>
      <c r="J196" s="135">
        <f>'Default Conversions'!J69</f>
        <v>2.3999999999999998E-3</v>
      </c>
      <c r="K196" s="52" t="str">
        <f t="shared" ref="K196:K198" ca="1" si="48">IFERROR(J196*$C196,"")</f>
        <v/>
      </c>
      <c r="L196" s="135">
        <f>'Default Conversions'!L69</f>
        <v>6.9999999999999999E-4</v>
      </c>
      <c r="M196" s="52" t="str">
        <f t="shared" ref="M196:M198" ca="1" si="49">IFERROR(L196*$C196,"")</f>
        <v/>
      </c>
      <c r="N196" s="135">
        <f>'Default Conversions'!N69</f>
        <v>2.9999999999999997E-4</v>
      </c>
      <c r="O196" s="52" t="str">
        <f t="shared" ref="O196:O198" ca="1" si="50">IFERROR(N196*$C196,"")</f>
        <v/>
      </c>
      <c r="P196" s="46"/>
    </row>
    <row r="197" spans="1:16" ht="15.75" thickBot="1" x14ac:dyDescent="0.3">
      <c r="A197" s="54" t="s">
        <v>270</v>
      </c>
      <c r="B197" s="55" t="s">
        <v>24</v>
      </c>
      <c r="C197" s="56" t="str">
        <f ca="1">IFERROR('transfer 3'!Y140,"")</f>
        <v/>
      </c>
      <c r="D197" s="135">
        <f>'Default Conversions'!D70</f>
        <v>19.983000000000001</v>
      </c>
      <c r="E197" s="52" t="str">
        <f t="shared" ca="1" si="45"/>
        <v/>
      </c>
      <c r="F197" s="135">
        <f>'Default Conversions'!F70</f>
        <v>343.92</v>
      </c>
      <c r="G197" s="52" t="str">
        <f t="shared" ca="1" si="46"/>
        <v/>
      </c>
      <c r="H197" s="135">
        <f>'Default Conversions'!H70</f>
        <v>0.47320000000000001</v>
      </c>
      <c r="I197" s="52" t="str">
        <f t="shared" ca="1" si="47"/>
        <v/>
      </c>
      <c r="J197" s="135">
        <f>'Default Conversions'!J70</f>
        <v>2.1650999999999998</v>
      </c>
      <c r="K197" s="52" t="str">
        <f t="shared" ca="1" si="48"/>
        <v/>
      </c>
      <c r="L197" s="135">
        <f>'Default Conversions'!L70</f>
        <v>0.18459999999999999</v>
      </c>
      <c r="M197" s="52" t="str">
        <f t="shared" ca="1" si="49"/>
        <v/>
      </c>
      <c r="N197" s="135">
        <f>'Default Conversions'!N70</f>
        <v>0.28949999999999998</v>
      </c>
      <c r="O197" s="52" t="str">
        <f t="shared" ca="1" si="50"/>
        <v/>
      </c>
      <c r="P197" s="46"/>
    </row>
    <row r="198" spans="1:16" ht="15.75" thickBot="1" x14ac:dyDescent="0.3">
      <c r="A198" s="54" t="s">
        <v>46</v>
      </c>
      <c r="B198" s="55" t="s">
        <v>24</v>
      </c>
      <c r="C198" s="56" t="str">
        <f ca="1">IFERROR('transfer 3'!Y141,"")</f>
        <v/>
      </c>
      <c r="D198" s="135">
        <f>'Default Conversions'!D71</f>
        <v>5.1999999999999998E-3</v>
      </c>
      <c r="E198" s="52" t="str">
        <f ca="1">IFERROR(D198*$C198,"")</f>
        <v/>
      </c>
      <c r="F198" s="135">
        <f>'Default Conversions'!F71</f>
        <v>2.2000000000000002</v>
      </c>
      <c r="G198" s="52" t="str">
        <f t="shared" ca="1" si="46"/>
        <v/>
      </c>
      <c r="H198" s="135">
        <f>'Default Conversions'!H71</f>
        <v>3.7000000000000002E-3</v>
      </c>
      <c r="I198" s="52" t="str">
        <f t="shared" ca="1" si="47"/>
        <v/>
      </c>
      <c r="J198" s="135">
        <f>'Default Conversions'!J71</f>
        <v>4.5999999999999999E-3</v>
      </c>
      <c r="K198" s="52" t="str">
        <f t="shared" ca="1" si="48"/>
        <v/>
      </c>
      <c r="L198" s="135">
        <f>'Default Conversions'!L71</f>
        <v>7.2000000000000002E-5</v>
      </c>
      <c r="M198" s="52" t="str">
        <f t="shared" ca="1" si="49"/>
        <v/>
      </c>
      <c r="N198" s="135">
        <f>'Default Conversions'!N71</f>
        <v>6.1E-6</v>
      </c>
      <c r="O198" s="52" t="str">
        <f t="shared" ca="1" si="50"/>
        <v/>
      </c>
      <c r="P198" s="46"/>
    </row>
    <row r="199" spans="1:16" ht="15.75" thickBot="1" x14ac:dyDescent="0.3">
      <c r="A199" s="125" t="s">
        <v>131</v>
      </c>
      <c r="B199" s="55"/>
      <c r="C199" s="135"/>
      <c r="D199" s="135"/>
      <c r="E199" s="143">
        <f ca="1">SUM(E193:E198)</f>
        <v>0</v>
      </c>
      <c r="F199" s="135"/>
      <c r="G199" s="143">
        <f ca="1">SUM(G193:G198)</f>
        <v>0</v>
      </c>
      <c r="H199" s="135"/>
      <c r="I199" s="143">
        <f ca="1">SUM(I193:I198)</f>
        <v>0</v>
      </c>
      <c r="J199" s="135"/>
      <c r="K199" s="143">
        <f ca="1">SUM(K193:K198)</f>
        <v>0</v>
      </c>
      <c r="L199" s="135"/>
      <c r="M199" s="143">
        <f ca="1">SUM(M193:M198)</f>
        <v>0</v>
      </c>
      <c r="N199" s="135"/>
      <c r="O199" s="143">
        <f ca="1">SUM(O193:O198)</f>
        <v>0</v>
      </c>
      <c r="P199" s="46"/>
    </row>
    <row r="200" spans="1:16" ht="16.5" thickBot="1" x14ac:dyDescent="0.3">
      <c r="A200" s="343" t="s">
        <v>141</v>
      </c>
      <c r="B200" s="344"/>
      <c r="C200" s="344"/>
      <c r="D200" s="344"/>
      <c r="E200" s="344"/>
      <c r="F200" s="344"/>
      <c r="G200" s="344"/>
      <c r="H200" s="344"/>
      <c r="I200" s="344"/>
      <c r="J200" s="344"/>
      <c r="K200" s="344"/>
      <c r="L200" s="344"/>
      <c r="M200" s="344"/>
      <c r="N200" s="344"/>
      <c r="O200" s="345"/>
      <c r="P200" s="46"/>
    </row>
    <row r="201" spans="1:16" ht="15.75" thickBot="1" x14ac:dyDescent="0.3">
      <c r="A201" s="54"/>
      <c r="B201" s="55"/>
      <c r="C201" s="135"/>
      <c r="D201" s="135"/>
      <c r="E201" s="135"/>
      <c r="F201" s="135"/>
      <c r="G201" s="135"/>
      <c r="H201" s="135"/>
      <c r="I201" s="135"/>
      <c r="J201" s="135"/>
      <c r="K201" s="135"/>
      <c r="L201" s="135"/>
      <c r="M201" s="135"/>
      <c r="N201" s="135"/>
      <c r="O201" s="135"/>
      <c r="P201" s="46"/>
    </row>
    <row r="202" spans="1:16" ht="15.75" thickBot="1" x14ac:dyDescent="0.3">
      <c r="A202" s="249" t="s">
        <v>47</v>
      </c>
      <c r="B202" s="250" t="s">
        <v>48</v>
      </c>
      <c r="C202" s="169" t="str">
        <f ca="1">IFERROR('transfer 3'!Y144,"")</f>
        <v/>
      </c>
      <c r="D202" s="142">
        <f>'Default Conversions'!D73</f>
        <v>9.1999999999999998E-3</v>
      </c>
      <c r="E202" s="121" t="str">
        <f ca="1">IFERROR(D202*$C202,"")</f>
        <v/>
      </c>
      <c r="F202" s="142">
        <f>'Default Conversions'!F73</f>
        <v>5</v>
      </c>
      <c r="G202" s="121" t="str">
        <f ca="1">IFERROR(F202*$C202,"")</f>
        <v/>
      </c>
      <c r="H202" s="142">
        <f>'Default Conversions'!H73</f>
        <v>9.7000000000000003E-3</v>
      </c>
      <c r="I202" s="121" t="str">
        <f ca="1">IFERROR(H202*$C202,"")</f>
        <v/>
      </c>
      <c r="J202" s="142">
        <f>'Default Conversions'!J73</f>
        <v>5.8999999999999999E-3</v>
      </c>
      <c r="K202" s="121" t="str">
        <f ca="1">IFERROR(J202*$C202,"")</f>
        <v/>
      </c>
      <c r="L202" s="142">
        <f>'Default Conversions'!L73</f>
        <v>1.6E-2</v>
      </c>
      <c r="M202" s="121" t="str">
        <f ca="1">IFERROR(L202*$C202,"")</f>
        <v/>
      </c>
      <c r="N202" s="142">
        <f>'Default Conversions'!N73</f>
        <v>1.5E-5</v>
      </c>
      <c r="O202" s="121" t="str">
        <f ca="1">IFERROR(N202*$C202,"")</f>
        <v/>
      </c>
      <c r="P202" s="46"/>
    </row>
    <row r="203" spans="1:16" ht="15.75" thickBot="1" x14ac:dyDescent="0.3">
      <c r="A203" s="251" t="e">
        <f ca="1">'transfer 3'!Q149</f>
        <v>#REF!</v>
      </c>
      <c r="B203" s="134" t="s">
        <v>48</v>
      </c>
      <c r="C203" s="170" t="str">
        <f ca="1">IFERROR('transfer 3'!Y149,"")</f>
        <v/>
      </c>
      <c r="D203" s="135" t="e">
        <f ca="1">'Transfer 1'!D70</f>
        <v>#REF!</v>
      </c>
      <c r="E203" s="134" t="str">
        <f t="shared" ref="E203:E204" ca="1" si="51">IFERROR(D203*$C203,"")</f>
        <v/>
      </c>
      <c r="F203" s="135" t="e">
        <f ca="1">'Transfer 1'!F70</f>
        <v>#REF!</v>
      </c>
      <c r="G203" s="134" t="str">
        <f t="shared" ref="G203:G204" ca="1" si="52">IFERROR(F203*$C203,"")</f>
        <v/>
      </c>
      <c r="H203" s="135" t="e">
        <f ca="1">'Transfer 1'!H70</f>
        <v>#REF!</v>
      </c>
      <c r="I203" s="134" t="str">
        <f t="shared" ref="I203:I204" ca="1" si="53">IFERROR(H203*$C203,"")</f>
        <v/>
      </c>
      <c r="J203" s="135" t="e">
        <f ca="1">'Transfer 1'!J70</f>
        <v>#REF!</v>
      </c>
      <c r="K203" s="134" t="str">
        <f t="shared" ref="K203:K204" ca="1" si="54">IFERROR(J203*$C203,"")</f>
        <v/>
      </c>
      <c r="L203" s="135" t="e">
        <f ca="1">'Transfer 1'!L70</f>
        <v>#REF!</v>
      </c>
      <c r="M203" s="134" t="str">
        <f t="shared" ref="M203:M204" ca="1" si="55">IFERROR(L203*$C203,"")</f>
        <v/>
      </c>
      <c r="N203" s="135" t="e">
        <f ca="1">'Transfer 1'!N70</f>
        <v>#REF!</v>
      </c>
      <c r="O203" s="134" t="str">
        <f t="shared" ref="O203:O204" ca="1" si="56">IFERROR(N203*$C203,"")</f>
        <v/>
      </c>
      <c r="P203" s="46"/>
    </row>
    <row r="204" spans="1:16" ht="15.75" thickBot="1" x14ac:dyDescent="0.3">
      <c r="A204" s="251" t="e">
        <f ca="1">'transfer 3'!Q150</f>
        <v>#REF!</v>
      </c>
      <c r="B204" s="250" t="s">
        <v>48</v>
      </c>
      <c r="C204" s="170" t="str">
        <f ca="1">IFERROR('transfer 3'!Y150,"")</f>
        <v/>
      </c>
      <c r="D204" s="135" t="e">
        <f ca="1">'Transfer 1'!D71</f>
        <v>#REF!</v>
      </c>
      <c r="E204" s="121" t="str">
        <f t="shared" ca="1" si="51"/>
        <v/>
      </c>
      <c r="F204" s="135" t="e">
        <f ca="1">'Transfer 1'!F71</f>
        <v>#REF!</v>
      </c>
      <c r="G204" s="121" t="str">
        <f t="shared" ca="1" si="52"/>
        <v/>
      </c>
      <c r="H204" s="135" t="e">
        <f ca="1">'Transfer 1'!H71</f>
        <v>#REF!</v>
      </c>
      <c r="I204" s="121" t="str">
        <f t="shared" ca="1" si="53"/>
        <v/>
      </c>
      <c r="J204" s="135" t="e">
        <f ca="1">'Transfer 1'!J71</f>
        <v>#REF!</v>
      </c>
      <c r="K204" s="121" t="str">
        <f t="shared" ca="1" si="54"/>
        <v/>
      </c>
      <c r="L204" s="135" t="e">
        <f ca="1">'Transfer 1'!L71</f>
        <v>#REF!</v>
      </c>
      <c r="M204" s="121" t="str">
        <f t="shared" ca="1" si="55"/>
        <v/>
      </c>
      <c r="N204" s="135" t="e">
        <f ca="1">'Transfer 1'!N71</f>
        <v>#REF!</v>
      </c>
      <c r="O204" s="121" t="str">
        <f t="shared" ca="1" si="56"/>
        <v/>
      </c>
      <c r="P204" s="46"/>
    </row>
    <row r="205" spans="1:16" ht="16.5" thickBot="1" x14ac:dyDescent="0.3">
      <c r="A205" s="343" t="s">
        <v>141</v>
      </c>
      <c r="B205" s="344"/>
      <c r="C205" s="344"/>
      <c r="D205" s="344"/>
      <c r="E205" s="344"/>
      <c r="F205" s="344"/>
      <c r="G205" s="344"/>
      <c r="H205" s="344"/>
      <c r="I205" s="344"/>
      <c r="J205" s="344"/>
      <c r="K205" s="344"/>
      <c r="L205" s="344"/>
      <c r="M205" s="344"/>
      <c r="N205" s="344"/>
      <c r="O205" s="345"/>
      <c r="P205" s="46"/>
    </row>
    <row r="206" spans="1:16" x14ac:dyDescent="0.25">
      <c r="A206" s="180"/>
      <c r="B206" s="181"/>
      <c r="C206" s="182"/>
      <c r="D206" s="181"/>
      <c r="E206" s="181"/>
      <c r="F206" s="181"/>
      <c r="G206" s="181"/>
      <c r="H206" s="181"/>
      <c r="I206" s="181"/>
      <c r="J206" s="181"/>
      <c r="K206" s="181"/>
      <c r="L206" s="181"/>
      <c r="M206" s="181"/>
      <c r="N206" s="181"/>
      <c r="O206" s="181"/>
      <c r="P206" s="46"/>
    </row>
    <row r="207" spans="1:16" ht="15.75" x14ac:dyDescent="0.25">
      <c r="A207" s="230" t="str">
        <f>General!$A$4</f>
        <v>Spreadsheets for Environmental Footprint Analysis (SEFA) Version 3.0, November 2019</v>
      </c>
      <c r="B207" s="213"/>
      <c r="C207" s="213"/>
      <c r="D207" s="213"/>
      <c r="E207" s="213"/>
      <c r="F207" s="213"/>
      <c r="G207" s="213"/>
      <c r="H207" s="213"/>
      <c r="I207" s="213"/>
      <c r="J207" s="213"/>
      <c r="K207" s="213"/>
      <c r="L207" s="213"/>
      <c r="M207" s="213"/>
      <c r="N207" s="2"/>
      <c r="O207" s="47" t="e">
        <f ca="1">General!$A$3</f>
        <v>#REF!</v>
      </c>
      <c r="P207" s="46"/>
    </row>
    <row r="208" spans="1:16" x14ac:dyDescent="0.25">
      <c r="A208" s="213"/>
      <c r="B208" s="213"/>
      <c r="C208" s="213"/>
      <c r="D208" s="213"/>
      <c r="E208" s="213"/>
      <c r="F208" s="213"/>
      <c r="G208" s="213"/>
      <c r="H208" s="213"/>
      <c r="I208" s="213"/>
      <c r="J208" s="213"/>
      <c r="K208" s="213"/>
      <c r="L208" s="213"/>
      <c r="M208" s="213"/>
      <c r="N208" s="2"/>
      <c r="O208" s="47" t="e">
        <f ca="1">General!$A$6</f>
        <v>#REF!</v>
      </c>
      <c r="P208" s="46"/>
    </row>
    <row r="209" spans="1:16" x14ac:dyDescent="0.25">
      <c r="A209" s="213"/>
      <c r="B209" s="213"/>
      <c r="C209" s="213"/>
      <c r="D209" s="213"/>
      <c r="E209" s="213"/>
      <c r="F209" s="213"/>
      <c r="G209" s="213"/>
      <c r="H209" s="213"/>
      <c r="I209" s="213"/>
      <c r="J209" s="213"/>
      <c r="K209" s="213"/>
      <c r="L209" s="213"/>
      <c r="M209" s="213"/>
      <c r="N209" s="2"/>
      <c r="O209" s="47" t="s">
        <v>115</v>
      </c>
      <c r="P209" s="46"/>
    </row>
    <row r="210" spans="1:16" ht="18.75" x14ac:dyDescent="0.3">
      <c r="A210" s="354" t="str">
        <f>CONCATENATE(O3," - Off-Site Footprint (Scope 3b)")</f>
        <v>All Components - Off-Site Footprint (Scope 3b)</v>
      </c>
      <c r="B210" s="354"/>
      <c r="C210" s="354"/>
      <c r="D210" s="354"/>
      <c r="E210" s="354"/>
      <c r="F210" s="354"/>
      <c r="G210" s="354"/>
      <c r="H210" s="354"/>
      <c r="I210" s="354"/>
      <c r="J210" s="354"/>
      <c r="K210" s="354"/>
      <c r="L210" s="354"/>
      <c r="M210" s="354"/>
      <c r="N210" s="354"/>
      <c r="O210" s="354"/>
      <c r="P210" s="46"/>
    </row>
    <row r="211" spans="1:16" ht="18.75" hidden="1" x14ac:dyDescent="0.3">
      <c r="A211" s="354" t="str">
        <f>CONCATENATE(O3," - Off-Site Footprint (Scope 3b) (continued)")</f>
        <v>All Components - Off-Site Footprint (Scope 3b) (continued)</v>
      </c>
      <c r="B211" s="354"/>
      <c r="C211" s="354"/>
      <c r="D211" s="354"/>
      <c r="E211" s="354"/>
      <c r="F211" s="354"/>
      <c r="G211" s="354"/>
      <c r="H211" s="354"/>
      <c r="I211" s="354"/>
      <c r="J211" s="354"/>
      <c r="K211" s="354"/>
      <c r="L211" s="354"/>
      <c r="M211" s="354"/>
      <c r="N211" s="354"/>
      <c r="O211" s="354"/>
      <c r="P211" s="46"/>
    </row>
    <row r="212" spans="1:16" ht="15.75" thickBot="1" x14ac:dyDescent="0.3">
      <c r="A212" s="46"/>
      <c r="B212" s="46"/>
      <c r="C212" s="46"/>
      <c r="D212" s="46"/>
      <c r="E212" s="46"/>
      <c r="F212" s="46"/>
      <c r="G212" s="46"/>
      <c r="H212" s="46"/>
      <c r="I212" s="46"/>
      <c r="J212" s="46"/>
      <c r="K212" s="46"/>
      <c r="L212" s="46"/>
      <c r="M212" s="46"/>
      <c r="N212" s="46"/>
      <c r="O212" s="46"/>
      <c r="P212" s="46"/>
    </row>
    <row r="213" spans="1:16" ht="15.75" thickBot="1" x14ac:dyDescent="0.3">
      <c r="A213" s="349" t="s">
        <v>19</v>
      </c>
      <c r="B213" s="357" t="s">
        <v>0</v>
      </c>
      <c r="C213" s="349" t="s">
        <v>5</v>
      </c>
      <c r="D213" s="349" t="s">
        <v>6</v>
      </c>
      <c r="E213" s="349"/>
      <c r="F213" s="349" t="s">
        <v>7</v>
      </c>
      <c r="G213" s="349"/>
      <c r="H213" s="349" t="s">
        <v>8</v>
      </c>
      <c r="I213" s="349"/>
      <c r="J213" s="349" t="s">
        <v>9</v>
      </c>
      <c r="K213" s="349"/>
      <c r="L213" s="349" t="s">
        <v>10</v>
      </c>
      <c r="M213" s="349"/>
      <c r="N213" s="349" t="s">
        <v>11</v>
      </c>
      <c r="O213" s="349"/>
      <c r="P213" s="46"/>
    </row>
    <row r="214" spans="1:16" ht="15.75" thickBot="1" x14ac:dyDescent="0.3">
      <c r="A214" s="349"/>
      <c r="B214" s="357"/>
      <c r="C214" s="349"/>
      <c r="D214" s="143" t="s">
        <v>12</v>
      </c>
      <c r="E214" s="349" t="s">
        <v>13</v>
      </c>
      <c r="F214" s="143" t="s">
        <v>12</v>
      </c>
      <c r="G214" s="349" t="s">
        <v>119</v>
      </c>
      <c r="H214" s="143" t="s">
        <v>12</v>
      </c>
      <c r="I214" s="349" t="s">
        <v>14</v>
      </c>
      <c r="J214" s="143" t="s">
        <v>12</v>
      </c>
      <c r="K214" s="349" t="s">
        <v>14</v>
      </c>
      <c r="L214" s="143" t="s">
        <v>12</v>
      </c>
      <c r="M214" s="349" t="s">
        <v>14</v>
      </c>
      <c r="N214" s="143" t="s">
        <v>12</v>
      </c>
      <c r="O214" s="349" t="s">
        <v>14</v>
      </c>
      <c r="P214" s="46"/>
    </row>
    <row r="215" spans="1:16" ht="15.75" thickBot="1" x14ac:dyDescent="0.3">
      <c r="A215" s="349"/>
      <c r="B215" s="357"/>
      <c r="C215" s="349"/>
      <c r="D215" s="143" t="s">
        <v>15</v>
      </c>
      <c r="E215" s="349"/>
      <c r="F215" s="143" t="s">
        <v>15</v>
      </c>
      <c r="G215" s="349"/>
      <c r="H215" s="143" t="s">
        <v>15</v>
      </c>
      <c r="I215" s="349"/>
      <c r="J215" s="143" t="s">
        <v>15</v>
      </c>
      <c r="K215" s="349"/>
      <c r="L215" s="143" t="s">
        <v>15</v>
      </c>
      <c r="M215" s="349"/>
      <c r="N215" s="143" t="s">
        <v>15</v>
      </c>
      <c r="O215" s="349"/>
      <c r="P215" s="46"/>
    </row>
    <row r="216" spans="1:16" ht="15.75" thickBot="1" x14ac:dyDescent="0.3">
      <c r="A216" s="146" t="s">
        <v>49</v>
      </c>
      <c r="B216" s="147"/>
      <c r="C216" s="135"/>
      <c r="D216" s="135"/>
      <c r="E216" s="135"/>
      <c r="F216" s="135"/>
      <c r="G216" s="135"/>
      <c r="H216" s="135"/>
      <c r="I216" s="135"/>
      <c r="J216" s="135"/>
      <c r="K216" s="135"/>
      <c r="L216" s="135"/>
      <c r="M216" s="135"/>
      <c r="N216" s="135"/>
      <c r="O216" s="135"/>
      <c r="P216" s="46"/>
    </row>
    <row r="217" spans="1:16" ht="15.75" thickBot="1" x14ac:dyDescent="0.3">
      <c r="A217" s="132" t="s">
        <v>331</v>
      </c>
      <c r="B217" s="253" t="s">
        <v>61</v>
      </c>
      <c r="C217" s="170" t="str">
        <f ca="1">IFERROR('transfer 3'!Y153,"")</f>
        <v/>
      </c>
      <c r="D217" s="135">
        <f>'Default Conversions'!D76</f>
        <v>6.0899999999999999E-3</v>
      </c>
      <c r="E217" s="52" t="str">
        <f t="shared" ref="E217:O231" ca="1" si="57">IFERROR(D217*$C217,"")</f>
        <v/>
      </c>
      <c r="F217" s="135">
        <f>'Default Conversions'!F76</f>
        <v>2.4300000000000002</v>
      </c>
      <c r="G217" s="52" t="str">
        <f t="shared" ca="1" si="57"/>
        <v/>
      </c>
      <c r="H217" s="135">
        <f>'Default Conversions'!H76</f>
        <v>1.6000000000000001E-3</v>
      </c>
      <c r="I217" s="52" t="str">
        <f t="shared" ca="1" si="57"/>
        <v/>
      </c>
      <c r="J217" s="135">
        <f>'Default Conversions'!J76</f>
        <v>1.67E-3</v>
      </c>
      <c r="K217" s="52" t="str">
        <f t="shared" ca="1" si="57"/>
        <v/>
      </c>
      <c r="L217" s="135">
        <f>'Default Conversions'!L76</f>
        <v>2.0900000000000001E-4</v>
      </c>
      <c r="M217" s="52" t="str">
        <f t="shared" ca="1" si="57"/>
        <v/>
      </c>
      <c r="N217" s="135">
        <f>'Default Conversions'!N76</f>
        <v>8.7000000000000001E-5</v>
      </c>
      <c r="O217" s="52" t="str">
        <f t="shared" ca="1" si="57"/>
        <v/>
      </c>
      <c r="P217" s="46"/>
    </row>
    <row r="218" spans="1:16" ht="15.75" thickBot="1" x14ac:dyDescent="0.3">
      <c r="A218" s="132" t="s">
        <v>155</v>
      </c>
      <c r="B218" s="52" t="s">
        <v>48</v>
      </c>
      <c r="C218" s="170" t="str">
        <f ca="1">IFERROR('transfer 3'!Y154,"")</f>
        <v/>
      </c>
      <c r="D218" s="252">
        <f>'Default Conversions'!D77</f>
        <v>1.4999999999999999E-2</v>
      </c>
      <c r="E218" s="52" t="str">
        <f t="shared" ca="1" si="57"/>
        <v/>
      </c>
      <c r="F218" s="252">
        <f>'Default Conversions'!F77</f>
        <v>4.4000000000000004</v>
      </c>
      <c r="G218" s="52" t="str">
        <f t="shared" ca="1" si="57"/>
        <v/>
      </c>
      <c r="H218" s="252">
        <f>'Default Conversions'!H77</f>
        <v>1.6E-2</v>
      </c>
      <c r="I218" s="52" t="str">
        <f t="shared" ca="1" si="57"/>
        <v/>
      </c>
      <c r="J218" s="252">
        <f>'Default Conversions'!J77</f>
        <v>1.4999999999999999E-2</v>
      </c>
      <c r="K218" s="52" t="str">
        <f t="shared" ca="1" si="57"/>
        <v/>
      </c>
      <c r="L218" s="252" t="str">
        <f>'Default Conversions'!L77</f>
        <v>NP</v>
      </c>
      <c r="M218" s="52" t="str">
        <f t="shared" ca="1" si="57"/>
        <v/>
      </c>
      <c r="N218" s="252" t="str">
        <f>'Default Conversions'!N77</f>
        <v>NP</v>
      </c>
      <c r="O218" s="52" t="str">
        <f t="shared" ca="1" si="57"/>
        <v/>
      </c>
      <c r="P218" s="46"/>
    </row>
    <row r="219" spans="1:16" ht="15.75" thickBot="1" x14ac:dyDescent="0.3">
      <c r="A219" s="132" t="s">
        <v>174</v>
      </c>
      <c r="B219" s="52" t="s">
        <v>50</v>
      </c>
      <c r="C219" s="170" t="str">
        <f ca="1">IFERROR('transfer 3'!Y155,"")</f>
        <v/>
      </c>
      <c r="D219" s="135">
        <f>'Default Conversions'!D78</f>
        <v>0.16</v>
      </c>
      <c r="E219" s="52" t="str">
        <f t="shared" ca="1" si="57"/>
        <v/>
      </c>
      <c r="F219" s="135">
        <f>'Default Conversions'!F78</f>
        <v>25</v>
      </c>
      <c r="G219" s="52" t="str">
        <f t="shared" ca="1" si="57"/>
        <v/>
      </c>
      <c r="H219" s="135">
        <f>'Default Conversions'!H78</f>
        <v>0.14000000000000001</v>
      </c>
      <c r="I219" s="52" t="str">
        <f t="shared" ca="1" si="57"/>
        <v/>
      </c>
      <c r="J219" s="135">
        <f>'Default Conversions'!J78</f>
        <v>7.4999999999999997E-2</v>
      </c>
      <c r="K219" s="52" t="str">
        <f t="shared" ca="1" si="57"/>
        <v/>
      </c>
      <c r="L219" s="135">
        <f>'Default Conversions'!L78</f>
        <v>0.4</v>
      </c>
      <c r="M219" s="52" t="str">
        <f t="shared" ca="1" si="57"/>
        <v/>
      </c>
      <c r="N219" s="135">
        <f>'Default Conversions'!N78</f>
        <v>1.4E-3</v>
      </c>
      <c r="O219" s="52" t="str">
        <f t="shared" ca="1" si="57"/>
        <v/>
      </c>
      <c r="P219" s="46"/>
    </row>
    <row r="220" spans="1:16" ht="15.75" thickBot="1" x14ac:dyDescent="0.3">
      <c r="A220" s="132" t="s">
        <v>175</v>
      </c>
      <c r="B220" s="52" t="s">
        <v>50</v>
      </c>
      <c r="C220" s="170" t="str">
        <f ca="1">IFERROR('transfer 3'!Y156,"")</f>
        <v/>
      </c>
      <c r="D220" s="135">
        <f>'Default Conversions'!D79</f>
        <v>0.18</v>
      </c>
      <c r="E220" s="52" t="str">
        <f t="shared" ca="1" si="57"/>
        <v/>
      </c>
      <c r="F220" s="135">
        <f>'Default Conversions'!F79</f>
        <v>27.500000000000004</v>
      </c>
      <c r="G220" s="52" t="str">
        <f t="shared" ca="1" si="57"/>
        <v/>
      </c>
      <c r="H220" s="135">
        <f>'Default Conversions'!H79</f>
        <v>0.15400000000000003</v>
      </c>
      <c r="I220" s="52" t="str">
        <f t="shared" ca="1" si="57"/>
        <v/>
      </c>
      <c r="J220" s="135">
        <f>'Default Conversions'!J79</f>
        <v>8.2500000000000004E-2</v>
      </c>
      <c r="K220" s="52" t="str">
        <f t="shared" ca="1" si="57"/>
        <v/>
      </c>
      <c r="L220" s="135">
        <f>'Default Conversions'!L79</f>
        <v>0.44000000000000006</v>
      </c>
      <c r="M220" s="52" t="str">
        <f t="shared" ca="1" si="57"/>
        <v/>
      </c>
      <c r="N220" s="135">
        <f>'Default Conversions'!N79</f>
        <v>1.5400000000000001E-3</v>
      </c>
      <c r="O220" s="52" t="str">
        <f t="shared" ca="1" si="57"/>
        <v/>
      </c>
      <c r="P220" s="46"/>
    </row>
    <row r="221" spans="1:16" ht="15.75" thickBot="1" x14ac:dyDescent="0.3">
      <c r="A221" s="132" t="s">
        <v>285</v>
      </c>
      <c r="B221" s="52" t="s">
        <v>327</v>
      </c>
      <c r="C221" s="170" t="str">
        <f ca="1">IFERROR('transfer 3'!Y167,"")</f>
        <v/>
      </c>
      <c r="D221" s="135">
        <f>'Default Conversions'!D80</f>
        <v>5.8071029117000003E-2</v>
      </c>
      <c r="E221" s="52" t="str">
        <f t="shared" ca="1" si="57"/>
        <v/>
      </c>
      <c r="F221" s="135">
        <f>'Default Conversions'!F80</f>
        <v>6.8534384200000007</v>
      </c>
      <c r="G221" s="52" t="str">
        <f t="shared" ca="1" si="57"/>
        <v/>
      </c>
      <c r="H221" s="135">
        <f>'Default Conversions'!H80</f>
        <v>0.13140195739999999</v>
      </c>
      <c r="I221" s="52" t="str">
        <f t="shared" ca="1" si="57"/>
        <v/>
      </c>
      <c r="J221" s="135">
        <f>'Default Conversions'!J80</f>
        <v>0.30387576659999999</v>
      </c>
      <c r="K221" s="52" t="str">
        <f t="shared" ca="1" si="57"/>
        <v/>
      </c>
      <c r="L221" s="135">
        <f>'Default Conversions'!L80</f>
        <v>4.556982414E-2</v>
      </c>
      <c r="M221" s="52" t="str">
        <f t="shared" ca="1" si="57"/>
        <v/>
      </c>
      <c r="N221" s="135">
        <f>'Default Conversions'!N80</f>
        <v>3.3016528560000001E-2</v>
      </c>
      <c r="O221" s="52" t="str">
        <f t="shared" ca="1" si="57"/>
        <v/>
      </c>
      <c r="P221" s="46"/>
    </row>
    <row r="222" spans="1:16" ht="15.75" thickBot="1" x14ac:dyDescent="0.3">
      <c r="A222" s="132" t="s">
        <v>286</v>
      </c>
      <c r="B222" s="52" t="s">
        <v>327</v>
      </c>
      <c r="C222" s="170" t="str">
        <f ca="1">IFERROR('transfer 3'!Y168,"")</f>
        <v/>
      </c>
      <c r="D222" s="135">
        <f>'Default Conversions'!D81</f>
        <v>0.21199999999999999</v>
      </c>
      <c r="E222" s="52" t="str">
        <f t="shared" ca="1" si="57"/>
        <v/>
      </c>
      <c r="F222" s="135">
        <f>'Default Conversions'!F81</f>
        <v>27.4693</v>
      </c>
      <c r="G222" s="52" t="str">
        <f t="shared" ca="1" si="57"/>
        <v/>
      </c>
      <c r="H222" s="135">
        <f>'Default Conversions'!H81</f>
        <v>0.64229999999999998</v>
      </c>
      <c r="I222" s="52" t="str">
        <f t="shared" ca="1" si="57"/>
        <v/>
      </c>
      <c r="J222" s="135">
        <f>'Default Conversions'!J81</f>
        <v>1.5072000000000001</v>
      </c>
      <c r="K222" s="52" t="str">
        <f t="shared" ca="1" si="57"/>
        <v/>
      </c>
      <c r="L222" s="135">
        <f>'Default Conversions'!L81</f>
        <v>0.22639999999999999</v>
      </c>
      <c r="M222" s="52" t="str">
        <f t="shared" ca="1" si="57"/>
        <v/>
      </c>
      <c r="N222" s="135">
        <f>'Default Conversions'!N81</f>
        <v>0.1643</v>
      </c>
      <c r="O222" s="52" t="str">
        <f t="shared" ca="1" si="57"/>
        <v/>
      </c>
      <c r="P222" s="46"/>
    </row>
    <row r="223" spans="1:16" ht="15.75" thickBot="1" x14ac:dyDescent="0.3">
      <c r="A223" s="132" t="s">
        <v>287</v>
      </c>
      <c r="B223" s="52" t="s">
        <v>327</v>
      </c>
      <c r="C223" s="170" t="str">
        <f ca="1">IFERROR('transfer 3'!Y169,"")</f>
        <v/>
      </c>
      <c r="D223" s="135">
        <f>'Default Conversions'!D82</f>
        <v>7.3171472399999993E-2</v>
      </c>
      <c r="E223" s="52" t="str">
        <f t="shared" ca="1" si="57"/>
        <v/>
      </c>
      <c r="F223" s="135">
        <f>'Default Conversions'!F82</f>
        <v>9.3254580000000011</v>
      </c>
      <c r="G223" s="52" t="str">
        <f t="shared" ca="1" si="57"/>
        <v/>
      </c>
      <c r="H223" s="135">
        <f>'Default Conversions'!H82</f>
        <v>0.21274390000000001</v>
      </c>
      <c r="I223" s="52" t="str">
        <f t="shared" ca="1" si="57"/>
        <v/>
      </c>
      <c r="J223" s="135">
        <f>'Default Conversions'!J82</f>
        <v>0.49823960000000006</v>
      </c>
      <c r="K223" s="52" t="str">
        <f t="shared" ca="1" si="57"/>
        <v/>
      </c>
      <c r="L223" s="135">
        <f>'Default Conversions'!L82</f>
        <v>7.4735940000000001E-2</v>
      </c>
      <c r="M223" s="52" t="str">
        <f t="shared" ca="1" si="57"/>
        <v/>
      </c>
      <c r="N223" s="135">
        <f>'Default Conversions'!N82</f>
        <v>5.4233159999999996E-2</v>
      </c>
      <c r="O223" s="52" t="str">
        <f t="shared" ca="1" si="57"/>
        <v/>
      </c>
      <c r="P223" s="46"/>
    </row>
    <row r="224" spans="1:16" ht="15.75" thickBot="1" x14ac:dyDescent="0.3">
      <c r="A224" s="132" t="s">
        <v>288</v>
      </c>
      <c r="B224" s="52" t="s">
        <v>327</v>
      </c>
      <c r="C224" s="170" t="str">
        <f ca="1">IFERROR('transfer 3'!Y170,"")</f>
        <v/>
      </c>
      <c r="D224" s="135">
        <f>'Default Conversions'!D83</f>
        <v>7.40245077E-3</v>
      </c>
      <c r="E224" s="52" t="str">
        <f t="shared" ca="1" si="57"/>
        <v/>
      </c>
      <c r="F224" s="135">
        <f>'Default Conversions'!F83</f>
        <v>0.64594779999999996</v>
      </c>
      <c r="G224" s="52" t="str">
        <f t="shared" ca="1" si="57"/>
        <v/>
      </c>
      <c r="H224" s="135">
        <f>'Default Conversions'!H83</f>
        <v>6.7681219999999997E-3</v>
      </c>
      <c r="I224" s="52" t="str">
        <f t="shared" ca="1" si="57"/>
        <v/>
      </c>
      <c r="J224" s="135">
        <f>'Default Conversions'!J83</f>
        <v>1.4792866000000002E-2</v>
      </c>
      <c r="K224" s="52" t="str">
        <f t="shared" ca="1" si="57"/>
        <v/>
      </c>
      <c r="L224" s="135">
        <f>'Default Conversions'!L83</f>
        <v>2.2023953999999999E-3</v>
      </c>
      <c r="M224" s="52" t="str">
        <f t="shared" ca="1" si="57"/>
        <v/>
      </c>
      <c r="N224" s="135">
        <f>'Default Conversions'!N83</f>
        <v>1.5542429999999999E-3</v>
      </c>
      <c r="O224" s="52" t="str">
        <f t="shared" ca="1" si="57"/>
        <v/>
      </c>
      <c r="P224" s="46"/>
    </row>
    <row r="225" spans="1:16" ht="15.75" thickBot="1" x14ac:dyDescent="0.3">
      <c r="A225" s="132" t="s">
        <v>289</v>
      </c>
      <c r="B225" s="52" t="s">
        <v>327</v>
      </c>
      <c r="C225" s="170" t="str">
        <f ca="1">IFERROR('transfer 3'!Y171,"")</f>
        <v/>
      </c>
      <c r="D225" s="135">
        <f>'Default Conversions'!D84</f>
        <v>1.7439832799999999E-2</v>
      </c>
      <c r="E225" s="52" t="str">
        <f t="shared" ca="1" si="57"/>
        <v/>
      </c>
      <c r="F225" s="135">
        <f>'Default Conversions'!F84</f>
        <v>1.3381921999999999</v>
      </c>
      <c r="G225" s="52" t="str">
        <f t="shared" ca="1" si="57"/>
        <v/>
      </c>
      <c r="H225" s="135">
        <f>'Default Conversions'!H84</f>
        <v>7.0106280000000014E-3</v>
      </c>
      <c r="I225" s="52" t="str">
        <f t="shared" ca="1" si="57"/>
        <v/>
      </c>
      <c r="J225" s="135">
        <f>'Default Conversions'!J84</f>
        <v>1.3249645999999999E-2</v>
      </c>
      <c r="K225" s="52" t="str">
        <f t="shared" ca="1" si="57"/>
        <v/>
      </c>
      <c r="L225" s="135">
        <f>'Default Conversions'!L84</f>
        <v>1.940048E-3</v>
      </c>
      <c r="M225" s="52" t="str">
        <f t="shared" ca="1" si="57"/>
        <v/>
      </c>
      <c r="N225" s="135">
        <f>'Default Conversions'!N84</f>
        <v>1.2830772000000002E-3</v>
      </c>
      <c r="O225" s="52" t="str">
        <f t="shared" ca="1" si="57"/>
        <v/>
      </c>
      <c r="P225" s="46"/>
    </row>
    <row r="226" spans="1:16" ht="15.75" thickBot="1" x14ac:dyDescent="0.3">
      <c r="A226" s="132" t="s">
        <v>290</v>
      </c>
      <c r="B226" s="52" t="s">
        <v>327</v>
      </c>
      <c r="C226" s="170" t="str">
        <f ca="1">IFERROR('transfer 3'!Y172,"")</f>
        <v/>
      </c>
      <c r="D226" s="135">
        <f>'Default Conversions'!D85</f>
        <v>2.3884988400000001E-2</v>
      </c>
      <c r="E226" s="52" t="str">
        <f t="shared" ca="1" si="57"/>
        <v/>
      </c>
      <c r="F226" s="135">
        <f>'Default Conversions'!F85</f>
        <v>1.8717054000000002</v>
      </c>
      <c r="G226" s="52" t="str">
        <f t="shared" ca="1" si="57"/>
        <v/>
      </c>
      <c r="H226" s="135">
        <f>'Default Conversions'!H85</f>
        <v>7.9806519999999995E-3</v>
      </c>
      <c r="I226" s="52" t="str">
        <f t="shared" ca="1" si="57"/>
        <v/>
      </c>
      <c r="J226" s="135">
        <f>'Default Conversions'!J85</f>
        <v>1.4153532000000002E-2</v>
      </c>
      <c r="K226" s="52" t="str">
        <f t="shared" ca="1" si="57"/>
        <v/>
      </c>
      <c r="L226" s="135">
        <f>'Default Conversions'!L85</f>
        <v>2.0546872000000004E-3</v>
      </c>
      <c r="M226" s="52" t="str">
        <f t="shared" ca="1" si="57"/>
        <v/>
      </c>
      <c r="N226" s="135">
        <f>'Default Conversions'!N85</f>
        <v>1.2874863999999999E-3</v>
      </c>
      <c r="O226" s="52" t="str">
        <f t="shared" ca="1" si="57"/>
        <v/>
      </c>
      <c r="P226" s="46"/>
    </row>
    <row r="227" spans="1:16" ht="15.75" thickBot="1" x14ac:dyDescent="0.3">
      <c r="A227" s="132" t="s">
        <v>291</v>
      </c>
      <c r="B227" s="52" t="s">
        <v>327</v>
      </c>
      <c r="C227" s="170" t="str">
        <f ca="1">IFERROR('transfer 3'!Y173,"")</f>
        <v/>
      </c>
      <c r="D227" s="135">
        <f>'Default Conversions'!D86</f>
        <v>3.3647503500000002E-2</v>
      </c>
      <c r="E227" s="52" t="str">
        <f t="shared" ca="1" si="57"/>
        <v/>
      </c>
      <c r="F227" s="135">
        <f>'Default Conversions'!F86</f>
        <v>4.2989700000000006</v>
      </c>
      <c r="G227" s="52" t="str">
        <f t="shared" ca="1" si="57"/>
        <v/>
      </c>
      <c r="H227" s="135">
        <f>'Default Conversions'!H86</f>
        <v>9.5459180000000005E-2</v>
      </c>
      <c r="I227" s="52" t="str">
        <f t="shared" ca="1" si="57"/>
        <v/>
      </c>
      <c r="J227" s="135">
        <f>'Default Conversions'!J86</f>
        <v>0.22266460000000002</v>
      </c>
      <c r="K227" s="52" t="str">
        <f t="shared" ca="1" si="57"/>
        <v/>
      </c>
      <c r="L227" s="135">
        <f>'Default Conversions'!L86</f>
        <v>3.3509919999999999E-2</v>
      </c>
      <c r="M227" s="52" t="str">
        <f t="shared" ca="1" si="57"/>
        <v/>
      </c>
      <c r="N227" s="135">
        <f>'Default Conversions'!N86</f>
        <v>2.4250600000000001E-2</v>
      </c>
      <c r="O227" s="52" t="str">
        <f t="shared" ca="1" si="57"/>
        <v/>
      </c>
      <c r="P227" s="46"/>
    </row>
    <row r="228" spans="1:16" ht="15.75" thickBot="1" x14ac:dyDescent="0.3">
      <c r="A228" s="132" t="s">
        <v>292</v>
      </c>
      <c r="B228" s="52" t="s">
        <v>327</v>
      </c>
      <c r="C228" s="170" t="str">
        <f ca="1">IFERROR('transfer 3'!Y174,"")</f>
        <v/>
      </c>
      <c r="D228" s="135">
        <f>'Default Conversions'!D87</f>
        <v>1.4122473300000001E-2</v>
      </c>
      <c r="E228" s="52" t="str">
        <f t="shared" ca="1" si="57"/>
        <v/>
      </c>
      <c r="F228" s="135">
        <f>'Default Conversions'!F87</f>
        <v>1.4726728</v>
      </c>
      <c r="G228" s="52" t="str">
        <f t="shared" ca="1" si="57"/>
        <v/>
      </c>
      <c r="H228" s="135">
        <f>'Default Conversions'!H87</f>
        <v>7.9806519999999995E-3</v>
      </c>
      <c r="I228" s="52" t="str">
        <f t="shared" ca="1" si="57"/>
        <v/>
      </c>
      <c r="J228" s="135">
        <f>'Default Conversions'!J87</f>
        <v>1.3602382E-2</v>
      </c>
      <c r="K228" s="52" t="str">
        <f t="shared" ca="1" si="57"/>
        <v/>
      </c>
      <c r="L228" s="135">
        <f>'Default Conversions'!L87</f>
        <v>1.9797308000000001E-3</v>
      </c>
      <c r="M228" s="52" t="str">
        <f t="shared" ca="1" si="57"/>
        <v/>
      </c>
      <c r="N228" s="135">
        <f>'Default Conversions'!N87</f>
        <v>1.2015070000000001E-3</v>
      </c>
      <c r="O228" s="52" t="str">
        <f t="shared" ca="1" si="57"/>
        <v/>
      </c>
      <c r="P228" s="46"/>
    </row>
    <row r="229" spans="1:16" ht="15.75" thickBot="1" x14ac:dyDescent="0.3">
      <c r="A229" s="132" t="s">
        <v>293</v>
      </c>
      <c r="B229" s="52" t="s">
        <v>327</v>
      </c>
      <c r="C229" s="170" t="str">
        <f ca="1">IFERROR('transfer 3'!Y175,"")</f>
        <v/>
      </c>
      <c r="D229" s="135">
        <f>'Default Conversions'!D88</f>
        <v>5.1276899699999996E-2</v>
      </c>
      <c r="E229" s="52" t="str">
        <f t="shared" ca="1" si="57"/>
        <v/>
      </c>
      <c r="F229" s="135">
        <f>'Default Conversions'!F88</f>
        <v>5.224902000000001</v>
      </c>
      <c r="G229" s="52" t="str">
        <f t="shared" ca="1" si="57"/>
        <v/>
      </c>
      <c r="H229" s="135">
        <f>'Default Conversions'!H88</f>
        <v>8.3333879999999999E-2</v>
      </c>
      <c r="I229" s="52" t="str">
        <f t="shared" ca="1" si="57"/>
        <v/>
      </c>
      <c r="J229" s="135">
        <f>'Default Conversions'!J88</f>
        <v>0.19047744000000003</v>
      </c>
      <c r="K229" s="52" t="str">
        <f t="shared" ca="1" si="57"/>
        <v/>
      </c>
      <c r="L229" s="135">
        <f>'Default Conversions'!L88</f>
        <v>2.8439340000000004E-2</v>
      </c>
      <c r="M229" s="52" t="str">
        <f t="shared" ca="1" si="57"/>
        <v/>
      </c>
      <c r="N229" s="135">
        <f>'Default Conversions'!N88</f>
        <v>2.1208252E-2</v>
      </c>
      <c r="O229" s="52" t="str">
        <f t="shared" ca="1" si="57"/>
        <v/>
      </c>
      <c r="P229" s="46"/>
    </row>
    <row r="230" spans="1:16" ht="15.75" thickBot="1" x14ac:dyDescent="0.3">
      <c r="A230" s="132" t="s">
        <v>294</v>
      </c>
      <c r="B230" s="52" t="s">
        <v>327</v>
      </c>
      <c r="C230" s="170" t="str">
        <f ca="1">IFERROR('transfer 3'!Y176,"")</f>
        <v/>
      </c>
      <c r="D230" s="135">
        <f>'Default Conversions'!D89</f>
        <v>7.6204486799999999E-2</v>
      </c>
      <c r="E230" s="52" t="str">
        <f t="shared" ca="1" si="57"/>
        <v/>
      </c>
      <c r="F230" s="135">
        <f>'Default Conversions'!F89</f>
        <v>9.0168140000000001</v>
      </c>
      <c r="G230" s="52" t="str">
        <f t="shared" ca="1" si="57"/>
        <v/>
      </c>
      <c r="H230" s="135">
        <f>'Default Conversions'!H89</f>
        <v>0.10449804</v>
      </c>
      <c r="I230" s="52" t="str">
        <f t="shared" ca="1" si="57"/>
        <v/>
      </c>
      <c r="J230" s="135">
        <f>'Default Conversions'!J89</f>
        <v>0.22707380000000005</v>
      </c>
      <c r="K230" s="52" t="str">
        <f t="shared" ca="1" si="57"/>
        <v/>
      </c>
      <c r="L230" s="135">
        <f>'Default Conversions'!L89</f>
        <v>3.3950840000000003E-2</v>
      </c>
      <c r="M230" s="52" t="str">
        <f t="shared" ca="1" si="57"/>
        <v/>
      </c>
      <c r="N230" s="135">
        <f>'Default Conversions'!N89</f>
        <v>2.3589220000000001E-2</v>
      </c>
      <c r="O230" s="52" t="str">
        <f t="shared" ca="1" si="57"/>
        <v/>
      </c>
      <c r="P230" s="46"/>
    </row>
    <row r="231" spans="1:16" ht="15.75" thickBot="1" x14ac:dyDescent="0.3">
      <c r="A231" s="132" t="s">
        <v>295</v>
      </c>
      <c r="B231" s="52" t="s">
        <v>327</v>
      </c>
      <c r="C231" s="170" t="str">
        <f ca="1">IFERROR('transfer 3'!Y177,"")</f>
        <v/>
      </c>
      <c r="D231" s="135">
        <f>'Default Conversions'!D90</f>
        <v>7.1560183499999999E-2</v>
      </c>
      <c r="E231" s="52" t="str">
        <f t="shared" ca="1" si="57"/>
        <v/>
      </c>
      <c r="F231" s="135">
        <f>'Default Conversions'!F90</f>
        <v>7.8704220000000014</v>
      </c>
      <c r="G231" s="52" t="str">
        <f t="shared" ca="1" si="57"/>
        <v/>
      </c>
      <c r="H231" s="135">
        <f>'Default Conversions'!H90</f>
        <v>0.14594451999999999</v>
      </c>
      <c r="I231" s="52" t="str">
        <f t="shared" ca="1" si="57"/>
        <v/>
      </c>
      <c r="J231" s="135">
        <f>'Default Conversions'!J90</f>
        <v>0.33730380000000004</v>
      </c>
      <c r="K231" s="52" t="str">
        <f t="shared" ca="1" si="57"/>
        <v/>
      </c>
      <c r="L231" s="135">
        <f>'Default Conversions'!L90</f>
        <v>5.0485340000000004E-2</v>
      </c>
      <c r="M231" s="52" t="str">
        <f t="shared" ca="1" si="57"/>
        <v/>
      </c>
      <c r="N231" s="135">
        <f>'Default Conversions'!N90</f>
        <v>3.7257739999999998E-2</v>
      </c>
      <c r="O231" s="52" t="str">
        <f t="shared" ca="1" si="57"/>
        <v/>
      </c>
      <c r="P231" s="46"/>
    </row>
    <row r="232" spans="1:16" ht="30" customHeight="1" thickBot="1" x14ac:dyDescent="0.3">
      <c r="A232" s="343" t="s">
        <v>141</v>
      </c>
      <c r="B232" s="344"/>
      <c r="C232" s="344"/>
      <c r="D232" s="344"/>
      <c r="E232" s="344"/>
      <c r="F232" s="344"/>
      <c r="G232" s="344"/>
      <c r="H232" s="344"/>
      <c r="I232" s="344"/>
      <c r="J232" s="344"/>
      <c r="K232" s="344"/>
      <c r="L232" s="344"/>
      <c r="M232" s="344"/>
      <c r="N232" s="344"/>
      <c r="O232" s="345"/>
      <c r="P232" s="46"/>
    </row>
    <row r="233" spans="1:16" ht="15.75" thickBot="1" x14ac:dyDescent="0.3">
      <c r="A233" s="87"/>
      <c r="B233" s="147"/>
      <c r="C233" s="148"/>
      <c r="D233" s="135"/>
      <c r="E233" s="135"/>
      <c r="F233" s="135"/>
      <c r="G233" s="135"/>
      <c r="H233" s="135"/>
      <c r="I233" s="135"/>
      <c r="J233" s="135"/>
      <c r="K233" s="135"/>
      <c r="L233" s="135"/>
      <c r="M233" s="135"/>
      <c r="N233" s="135"/>
      <c r="O233" s="135"/>
      <c r="P233" s="46"/>
    </row>
    <row r="234" spans="1:16" ht="15.75" thickBot="1" x14ac:dyDescent="0.3">
      <c r="A234" s="149" t="s">
        <v>51</v>
      </c>
      <c r="B234" s="147"/>
      <c r="C234" s="135"/>
      <c r="D234" s="135"/>
      <c r="E234" s="135"/>
      <c r="F234" s="135"/>
      <c r="G234" s="135"/>
      <c r="H234" s="135"/>
      <c r="I234" s="135"/>
      <c r="J234" s="135"/>
      <c r="K234" s="135"/>
      <c r="L234" s="135"/>
      <c r="M234" s="135"/>
      <c r="N234" s="135"/>
      <c r="O234" s="135"/>
      <c r="P234" s="46"/>
    </row>
    <row r="235" spans="1:16" ht="15.75" thickBot="1" x14ac:dyDescent="0.3">
      <c r="A235" s="150" t="s">
        <v>52</v>
      </c>
      <c r="B235" s="147" t="s">
        <v>16</v>
      </c>
      <c r="C235" s="56" t="str">
        <f ca="1">IFERROR('transfer 3'!Y180,"")</f>
        <v/>
      </c>
      <c r="D235" s="145">
        <f>'Default Conversions'!D93</f>
        <v>3.053799999999999</v>
      </c>
      <c r="E235" s="52" t="str">
        <f t="shared" ref="E235:O239" ca="1" si="58">IFERROR(D235*$C235,"")</f>
        <v/>
      </c>
      <c r="F235" s="145">
        <f>'Default Conversions'!F93</f>
        <v>180</v>
      </c>
      <c r="G235" s="52" t="str">
        <f t="shared" ca="1" si="58"/>
        <v/>
      </c>
      <c r="H235" s="145">
        <f>'Default Conversions'!H93</f>
        <v>0.76999999999999991</v>
      </c>
      <c r="I235" s="52" t="str">
        <f t="shared" ca="1" si="58"/>
        <v/>
      </c>
      <c r="J235" s="145">
        <f>'Default Conversions'!J93</f>
        <v>0.15</v>
      </c>
      <c r="K235" s="52" t="str">
        <f t="shared" ca="1" si="58"/>
        <v/>
      </c>
      <c r="L235" s="145">
        <f>'Default Conversions'!L93</f>
        <v>1.8000000000000002E-2</v>
      </c>
      <c r="M235" s="52" t="str">
        <f t="shared" ca="1" si="58"/>
        <v/>
      </c>
      <c r="N235" s="145" t="str">
        <f>'Default Conversions'!N93</f>
        <v>NP</v>
      </c>
      <c r="O235" s="52" t="str">
        <f t="shared" ca="1" si="58"/>
        <v/>
      </c>
      <c r="P235" s="46"/>
    </row>
    <row r="236" spans="1:16" ht="15.75" thickBot="1" x14ac:dyDescent="0.3">
      <c r="A236" s="150" t="s">
        <v>53</v>
      </c>
      <c r="B236" s="147" t="s">
        <v>16</v>
      </c>
      <c r="C236" s="56" t="str">
        <f ca="1">IFERROR('transfer 3'!Y181,"")</f>
        <v/>
      </c>
      <c r="D236" s="145">
        <f>'Default Conversions'!D94</f>
        <v>1.6317999999999993</v>
      </c>
      <c r="E236" s="52" t="str">
        <f t="shared" ca="1" si="58"/>
        <v/>
      </c>
      <c r="F236" s="145">
        <f>'Default Conversions'!F94</f>
        <v>270</v>
      </c>
      <c r="G236" s="52" t="str">
        <f t="shared" ca="1" si="58"/>
        <v/>
      </c>
      <c r="H236" s="145">
        <f>'Default Conversions'!H94</f>
        <v>0.18000000000000002</v>
      </c>
      <c r="I236" s="52" t="str">
        <f t="shared" ca="1" si="58"/>
        <v/>
      </c>
      <c r="J236" s="145">
        <f>'Default Conversions'!J94</f>
        <v>13</v>
      </c>
      <c r="K236" s="52" t="str">
        <f t="shared" ca="1" si="58"/>
        <v/>
      </c>
      <c r="L236" s="145">
        <f>'Default Conversions'!L94</f>
        <v>7.0999999999999995E-3</v>
      </c>
      <c r="M236" s="52" t="str">
        <f t="shared" ca="1" si="58"/>
        <v/>
      </c>
      <c r="N236" s="145" t="str">
        <f>'Default Conversions'!N94</f>
        <v>NP</v>
      </c>
      <c r="O236" s="52" t="str">
        <f t="shared" ca="1" si="58"/>
        <v/>
      </c>
      <c r="P236" s="46"/>
    </row>
    <row r="237" spans="1:16" ht="15.75" thickBot="1" x14ac:dyDescent="0.3">
      <c r="A237" s="150" t="s">
        <v>54</v>
      </c>
      <c r="B237" s="147" t="s">
        <v>16</v>
      </c>
      <c r="C237" s="56" t="str">
        <f ca="1">IFERROR('transfer 3'!Y182,"")</f>
        <v/>
      </c>
      <c r="D237" s="145">
        <f>'Default Conversions'!D95</f>
        <v>0.155472</v>
      </c>
      <c r="E237" s="52" t="str">
        <f t="shared" ca="1" si="58"/>
        <v/>
      </c>
      <c r="F237" s="145">
        <f>'Default Conversions'!F95</f>
        <v>25</v>
      </c>
      <c r="G237" s="52" t="str">
        <f t="shared" ca="1" si="58"/>
        <v/>
      </c>
      <c r="H237" s="145">
        <f>'Default Conversions'!H95</f>
        <v>0.15</v>
      </c>
      <c r="I237" s="52" t="str">
        <f t="shared" ca="1" si="58"/>
        <v/>
      </c>
      <c r="J237" s="145">
        <f>'Default Conversions'!J95</f>
        <v>0.5</v>
      </c>
      <c r="K237" s="52" t="str">
        <f t="shared" ca="1" si="58"/>
        <v/>
      </c>
      <c r="L237" s="145">
        <f>'Default Conversions'!L95</f>
        <v>1.5E-3</v>
      </c>
      <c r="M237" s="52" t="str">
        <f t="shared" ca="1" si="58"/>
        <v/>
      </c>
      <c r="N237" s="145" t="str">
        <f>'Default Conversions'!N95</f>
        <v>NP</v>
      </c>
      <c r="O237" s="52" t="str">
        <f t="shared" ca="1" si="58"/>
        <v/>
      </c>
      <c r="P237" s="46"/>
    </row>
    <row r="238" spans="1:16" ht="15.75" thickBot="1" x14ac:dyDescent="0.3">
      <c r="A238" s="150" t="s">
        <v>55</v>
      </c>
      <c r="B238" s="147" t="s">
        <v>16</v>
      </c>
      <c r="C238" s="56" t="str">
        <f ca="1">IFERROR('transfer 3'!Y183,"")</f>
        <v/>
      </c>
      <c r="D238" s="145">
        <f>'Default Conversions'!D96</f>
        <v>2.2954000000000012</v>
      </c>
      <c r="E238" s="52" t="str">
        <f t="shared" ca="1" si="58"/>
        <v/>
      </c>
      <c r="F238" s="145">
        <f>'Default Conversions'!F96</f>
        <v>270</v>
      </c>
      <c r="G238" s="52" t="str">
        <f t="shared" ca="1" si="58"/>
        <v/>
      </c>
      <c r="H238" s="145">
        <f>'Default Conversions'!H96</f>
        <v>1.7</v>
      </c>
      <c r="I238" s="52" t="str">
        <f t="shared" ca="1" si="58"/>
        <v/>
      </c>
      <c r="J238" s="145">
        <f>'Default Conversions'!J96</f>
        <v>6.8999999999999992E-2</v>
      </c>
      <c r="K238" s="52" t="str">
        <f t="shared" ca="1" si="58"/>
        <v/>
      </c>
      <c r="L238" s="145">
        <f>'Default Conversions'!L96</f>
        <v>4.1999999999999996E-2</v>
      </c>
      <c r="M238" s="52" t="str">
        <f t="shared" ca="1" si="58"/>
        <v/>
      </c>
      <c r="N238" s="145" t="str">
        <f>'Default Conversions'!N96</f>
        <v>NP</v>
      </c>
      <c r="O238" s="52" t="str">
        <f t="shared" ca="1" si="58"/>
        <v/>
      </c>
      <c r="P238" s="46"/>
    </row>
    <row r="239" spans="1:16" ht="15.75" thickBot="1" x14ac:dyDescent="0.3">
      <c r="A239" s="150" t="s">
        <v>112</v>
      </c>
      <c r="B239" s="147" t="s">
        <v>16</v>
      </c>
      <c r="C239" s="56" t="str">
        <f ca="1">IFERROR('transfer 3'!Y184,"")</f>
        <v/>
      </c>
      <c r="D239" s="135" t="str">
        <f ca="1">IFERROR('Transfer 2'!D27,"")</f>
        <v/>
      </c>
      <c r="E239" s="52" t="str">
        <f t="shared" ca="1" si="58"/>
        <v/>
      </c>
      <c r="F239" s="135" t="str">
        <f ca="1">IFERROR('Transfer 2'!F27,"")</f>
        <v/>
      </c>
      <c r="G239" s="52" t="str">
        <f t="shared" ca="1" si="58"/>
        <v/>
      </c>
      <c r="H239" s="135" t="str">
        <f ca="1">IFERROR('Transfer 2'!H27,"")</f>
        <v/>
      </c>
      <c r="I239" s="52" t="str">
        <f t="shared" ca="1" si="58"/>
        <v/>
      </c>
      <c r="J239" s="135" t="str">
        <f ca="1">IFERROR('Transfer 2'!J27,"")</f>
        <v/>
      </c>
      <c r="K239" s="52" t="str">
        <f t="shared" ca="1" si="58"/>
        <v/>
      </c>
      <c r="L239" s="135" t="str">
        <f ca="1">IFERROR('Transfer 2'!L27,"")</f>
        <v/>
      </c>
      <c r="M239" s="52" t="str">
        <f t="shared" ca="1" si="58"/>
        <v/>
      </c>
      <c r="N239" s="135" t="str">
        <f ca="1">IFERROR('Transfer 2'!N27,"")</f>
        <v/>
      </c>
      <c r="O239" s="52" t="str">
        <f t="shared" ca="1" si="58"/>
        <v/>
      </c>
      <c r="P239" s="46"/>
    </row>
    <row r="240" spans="1:16" ht="15.75" thickBot="1" x14ac:dyDescent="0.3">
      <c r="A240" s="125" t="s">
        <v>132</v>
      </c>
      <c r="B240" s="55"/>
      <c r="C240" s="135"/>
      <c r="D240" s="135"/>
      <c r="E240" s="143">
        <f ca="1">SUM(E235:E239)</f>
        <v>0</v>
      </c>
      <c r="F240" s="135"/>
      <c r="G240" s="143">
        <f ca="1">SUM(G235:G239)</f>
        <v>0</v>
      </c>
      <c r="H240" s="135"/>
      <c r="I240" s="143">
        <f ca="1">SUM(I235:I239)</f>
        <v>0</v>
      </c>
      <c r="J240" s="135"/>
      <c r="K240" s="143">
        <f ca="1">SUM(K235:K239)</f>
        <v>0</v>
      </c>
      <c r="L240" s="135"/>
      <c r="M240" s="143">
        <f ca="1">SUM(M235:M239)</f>
        <v>0</v>
      </c>
      <c r="N240" s="135"/>
      <c r="O240" s="143">
        <f ca="1">SUM(O239)</f>
        <v>0</v>
      </c>
      <c r="P240" s="46"/>
    </row>
    <row r="241" spans="1:16" ht="30" customHeight="1" thickBot="1" x14ac:dyDescent="0.3">
      <c r="A241" s="343" t="s">
        <v>141</v>
      </c>
      <c r="B241" s="344"/>
      <c r="C241" s="344"/>
      <c r="D241" s="344"/>
      <c r="E241" s="344"/>
      <c r="F241" s="344"/>
      <c r="G241" s="344"/>
      <c r="H241" s="344"/>
      <c r="I241" s="344"/>
      <c r="J241" s="344"/>
      <c r="K241" s="344"/>
      <c r="L241" s="344"/>
      <c r="M241" s="344"/>
      <c r="N241" s="344"/>
      <c r="O241" s="345"/>
      <c r="P241" s="46"/>
    </row>
    <row r="242" spans="1:16" ht="15.75" thickBot="1" x14ac:dyDescent="0.3">
      <c r="A242" s="150"/>
      <c r="B242" s="147"/>
      <c r="C242" s="135"/>
      <c r="D242" s="135"/>
      <c r="E242" s="135"/>
      <c r="F242" s="135"/>
      <c r="G242" s="135"/>
      <c r="H242" s="135"/>
      <c r="I242" s="135"/>
      <c r="J242" s="135"/>
      <c r="K242" s="135"/>
      <c r="L242" s="135"/>
      <c r="M242" s="135"/>
      <c r="N242" s="135"/>
      <c r="O242" s="135"/>
      <c r="P242" s="46"/>
    </row>
    <row r="243" spans="1:16" ht="15.75" thickBot="1" x14ac:dyDescent="0.3">
      <c r="A243" s="149" t="s">
        <v>56</v>
      </c>
      <c r="B243" s="147"/>
      <c r="C243" s="135"/>
      <c r="D243" s="135"/>
      <c r="E243" s="135"/>
      <c r="F243" s="135"/>
      <c r="G243" s="135"/>
      <c r="H243" s="135"/>
      <c r="I243" s="135"/>
      <c r="J243" s="135"/>
      <c r="K243" s="135"/>
      <c r="L243" s="135"/>
      <c r="M243" s="135"/>
      <c r="N243" s="135"/>
      <c r="O243" s="135"/>
      <c r="P243" s="46"/>
    </row>
    <row r="244" spans="1:16" ht="15.75" thickBot="1" x14ac:dyDescent="0.3">
      <c r="A244" s="150" t="s">
        <v>113</v>
      </c>
      <c r="B244" s="151" t="s">
        <v>16</v>
      </c>
      <c r="C244" s="169" t="str">
        <f ca="1">IFERROR('transfer 3'!Y187,"")</f>
        <v/>
      </c>
      <c r="D244" s="142">
        <f>0.1*(D69+D11)</f>
        <v>1.0342</v>
      </c>
      <c r="E244" s="121" t="str">
        <f t="shared" ref="E244" ca="1" si="59">IFERROR(D244*$C244,"")</f>
        <v/>
      </c>
      <c r="F244" s="142" t="str">
        <f>IFERROR(0.1*F69,"")</f>
        <v/>
      </c>
      <c r="G244" s="121" t="str">
        <f t="shared" ref="G244" ca="1" si="60">IFERROR(F244*$C244,"")</f>
        <v/>
      </c>
      <c r="H244" s="142" t="str">
        <f>IFERROR(0.1*H69,"")</f>
        <v/>
      </c>
      <c r="I244" s="121" t="str">
        <f t="shared" ref="I244" ca="1" si="61">IFERROR(H244*$C244,"")</f>
        <v/>
      </c>
      <c r="J244" s="142" t="str">
        <f>IFERROR(0.1*J69,"")</f>
        <v/>
      </c>
      <c r="K244" s="121" t="str">
        <f t="shared" ref="K244" ca="1" si="62">IFERROR(J244*$C244,"")</f>
        <v/>
      </c>
      <c r="L244" s="142" t="str">
        <f>IFERROR(0.1*L69,"")</f>
        <v/>
      </c>
      <c r="M244" s="121" t="str">
        <f t="shared" ref="M244" ca="1" si="63">IFERROR(L244*$C244,"")</f>
        <v/>
      </c>
      <c r="N244" s="142" t="str">
        <f>IFERROR(0.1*N69,"")</f>
        <v/>
      </c>
      <c r="O244" s="121" t="str">
        <f t="shared" ref="O244" ca="1" si="64">IFERROR(N244*$C244,"")</f>
        <v/>
      </c>
      <c r="P244" s="46"/>
    </row>
    <row r="245" spans="1:16" ht="16.5" thickBot="1" x14ac:dyDescent="0.3">
      <c r="A245" s="343" t="s">
        <v>141</v>
      </c>
      <c r="B245" s="344"/>
      <c r="C245" s="344"/>
      <c r="D245" s="344"/>
      <c r="E245" s="344"/>
      <c r="F245" s="344"/>
      <c r="G245" s="344"/>
      <c r="H245" s="344"/>
      <c r="I245" s="344"/>
      <c r="J245" s="344"/>
      <c r="K245" s="344"/>
      <c r="L245" s="344"/>
      <c r="M245" s="344"/>
      <c r="N245" s="344"/>
      <c r="O245" s="345"/>
      <c r="P245" s="46"/>
    </row>
    <row r="246" spans="1:16" x14ac:dyDescent="0.25">
      <c r="A246" s="183"/>
      <c r="B246" s="181"/>
      <c r="C246" s="184"/>
      <c r="D246" s="184"/>
      <c r="E246" s="185"/>
      <c r="F246" s="185"/>
      <c r="G246" s="185"/>
      <c r="H246" s="184"/>
      <c r="I246" s="186"/>
      <c r="J246" s="184"/>
      <c r="K246" s="186"/>
      <c r="L246" s="186"/>
      <c r="M246" s="187"/>
      <c r="N246" s="186"/>
      <c r="O246" s="188"/>
      <c r="P246" s="46"/>
    </row>
    <row r="247" spans="1:16" x14ac:dyDescent="0.25">
      <c r="A247" s="183"/>
      <c r="B247" s="181"/>
      <c r="C247" s="184"/>
      <c r="D247" s="184"/>
      <c r="E247" s="185"/>
      <c r="F247" s="185"/>
      <c r="G247" s="185"/>
      <c r="H247" s="184"/>
      <c r="I247" s="186"/>
      <c r="J247" s="184"/>
      <c r="K247" s="186"/>
      <c r="L247" s="186"/>
      <c r="M247" s="187"/>
      <c r="N247" s="186"/>
      <c r="O247" s="188"/>
      <c r="P247" s="46"/>
    </row>
    <row r="248" spans="1:16" ht="15.75" x14ac:dyDescent="0.25">
      <c r="A248" s="230" t="str">
        <f>General!$A$4</f>
        <v>Spreadsheets for Environmental Footprint Analysis (SEFA) Version 3.0, November 2019</v>
      </c>
      <c r="B248" s="213"/>
      <c r="C248" s="213"/>
      <c r="D248" s="213"/>
      <c r="E248" s="213"/>
      <c r="F248" s="213"/>
      <c r="G248" s="213"/>
      <c r="H248" s="213"/>
      <c r="I248" s="213"/>
      <c r="J248" s="213"/>
      <c r="K248" s="213"/>
      <c r="L248" s="213"/>
      <c r="M248" s="213"/>
      <c r="N248" s="2"/>
      <c r="O248" s="47" t="e">
        <f ca="1">General!$A$3</f>
        <v>#REF!</v>
      </c>
      <c r="P248" s="46"/>
    </row>
    <row r="249" spans="1:16" x14ac:dyDescent="0.25">
      <c r="A249" s="213"/>
      <c r="B249" s="213"/>
      <c r="C249" s="213"/>
      <c r="D249" s="213"/>
      <c r="E249" s="213"/>
      <c r="F249" s="213"/>
      <c r="G249" s="213"/>
      <c r="H249" s="213"/>
      <c r="I249" s="213"/>
      <c r="J249" s="213"/>
      <c r="K249" s="213"/>
      <c r="L249" s="213"/>
      <c r="M249" s="213"/>
      <c r="N249" s="2"/>
      <c r="O249" s="47" t="e">
        <f ca="1">General!$A$6</f>
        <v>#REF!</v>
      </c>
      <c r="P249" s="46"/>
    </row>
    <row r="250" spans="1:16" x14ac:dyDescent="0.25">
      <c r="A250" s="213"/>
      <c r="B250" s="213"/>
      <c r="C250" s="213"/>
      <c r="D250" s="213"/>
      <c r="E250" s="213"/>
      <c r="F250" s="213"/>
      <c r="G250" s="213"/>
      <c r="H250" s="213"/>
      <c r="I250" s="213"/>
      <c r="J250" s="213"/>
      <c r="K250" s="213"/>
      <c r="L250" s="213"/>
      <c r="M250" s="213"/>
      <c r="N250" s="2"/>
      <c r="O250" s="47" t="s">
        <v>115</v>
      </c>
      <c r="P250" s="46"/>
    </row>
    <row r="251" spans="1:16" ht="18.75" x14ac:dyDescent="0.3">
      <c r="A251" s="354" t="str">
        <f>CONCATENATE(O3," - Off-Site Footprint (Scope 3b)")</f>
        <v>All Components - Off-Site Footprint (Scope 3b)</v>
      </c>
      <c r="B251" s="354"/>
      <c r="C251" s="354"/>
      <c r="D251" s="354"/>
      <c r="E251" s="354"/>
      <c r="F251" s="354"/>
      <c r="G251" s="354"/>
      <c r="H251" s="354"/>
      <c r="I251" s="354"/>
      <c r="J251" s="354"/>
      <c r="K251" s="354"/>
      <c r="L251" s="354"/>
      <c r="M251" s="354"/>
      <c r="N251" s="354"/>
      <c r="O251" s="354"/>
      <c r="P251" s="46"/>
    </row>
    <row r="252" spans="1:16" ht="15.75" thickBot="1" x14ac:dyDescent="0.3">
      <c r="A252" s="46"/>
      <c r="B252" s="46"/>
      <c r="C252" s="46"/>
      <c r="D252" s="46"/>
      <c r="E252" s="46"/>
      <c r="F252" s="46"/>
      <c r="G252" s="46"/>
      <c r="H252" s="46"/>
      <c r="I252" s="46"/>
      <c r="J252" s="46"/>
      <c r="K252" s="46"/>
      <c r="L252" s="46"/>
      <c r="M252" s="46"/>
      <c r="N252" s="46"/>
      <c r="O252" s="46"/>
      <c r="P252" s="46"/>
    </row>
    <row r="253" spans="1:16" ht="15.75" thickBot="1" x14ac:dyDescent="0.3">
      <c r="A253" s="349" t="s">
        <v>19</v>
      </c>
      <c r="B253" s="349" t="s">
        <v>0</v>
      </c>
      <c r="C253" s="349" t="s">
        <v>5</v>
      </c>
      <c r="D253" s="349" t="s">
        <v>6</v>
      </c>
      <c r="E253" s="349"/>
      <c r="F253" s="349" t="s">
        <v>7</v>
      </c>
      <c r="G253" s="349"/>
      <c r="H253" s="349" t="s">
        <v>8</v>
      </c>
      <c r="I253" s="349"/>
      <c r="J253" s="349" t="s">
        <v>9</v>
      </c>
      <c r="K253" s="349"/>
      <c r="L253" s="349" t="s">
        <v>10</v>
      </c>
      <c r="M253" s="349"/>
      <c r="N253" s="349" t="s">
        <v>11</v>
      </c>
      <c r="O253" s="349"/>
      <c r="P253" s="46"/>
    </row>
    <row r="254" spans="1:16" ht="15.75" thickBot="1" x14ac:dyDescent="0.3">
      <c r="A254" s="349"/>
      <c r="B254" s="349"/>
      <c r="C254" s="349"/>
      <c r="D254" s="143" t="s">
        <v>12</v>
      </c>
      <c r="E254" s="349" t="s">
        <v>13</v>
      </c>
      <c r="F254" s="143" t="s">
        <v>12</v>
      </c>
      <c r="G254" s="349" t="s">
        <v>119</v>
      </c>
      <c r="H254" s="143" t="s">
        <v>12</v>
      </c>
      <c r="I254" s="349" t="s">
        <v>14</v>
      </c>
      <c r="J254" s="143" t="s">
        <v>12</v>
      </c>
      <c r="K254" s="349" t="s">
        <v>14</v>
      </c>
      <c r="L254" s="143" t="s">
        <v>12</v>
      </c>
      <c r="M254" s="349" t="s">
        <v>14</v>
      </c>
      <c r="N254" s="143" t="s">
        <v>12</v>
      </c>
      <c r="O254" s="349" t="s">
        <v>14</v>
      </c>
      <c r="P254" s="46"/>
    </row>
    <row r="255" spans="1:16" ht="15.75" thickBot="1" x14ac:dyDescent="0.3">
      <c r="A255" s="349"/>
      <c r="B255" s="349"/>
      <c r="C255" s="349"/>
      <c r="D255" s="143" t="s">
        <v>15</v>
      </c>
      <c r="E255" s="349"/>
      <c r="F255" s="143" t="s">
        <v>15</v>
      </c>
      <c r="G255" s="349"/>
      <c r="H255" s="143" t="s">
        <v>15</v>
      </c>
      <c r="I255" s="349"/>
      <c r="J255" s="143" t="s">
        <v>15</v>
      </c>
      <c r="K255" s="349"/>
      <c r="L255" s="143" t="s">
        <v>15</v>
      </c>
      <c r="M255" s="349"/>
      <c r="N255" s="143" t="s">
        <v>15</v>
      </c>
      <c r="O255" s="349"/>
      <c r="P255" s="46"/>
    </row>
    <row r="256" spans="1:16" ht="15.75" thickBot="1" x14ac:dyDescent="0.3">
      <c r="A256" s="86" t="s">
        <v>121</v>
      </c>
      <c r="B256" s="135"/>
      <c r="C256" s="141"/>
      <c r="D256" s="141"/>
      <c r="E256" s="136"/>
      <c r="F256" s="136"/>
      <c r="G256" s="136"/>
      <c r="H256" s="141"/>
      <c r="I256" s="137"/>
      <c r="J256" s="141"/>
      <c r="K256" s="137"/>
      <c r="L256" s="137"/>
      <c r="M256" s="152"/>
      <c r="N256" s="137"/>
      <c r="O256" s="153"/>
      <c r="P256" s="46"/>
    </row>
    <row r="257" spans="1:16" ht="15.75" thickBot="1" x14ac:dyDescent="0.3">
      <c r="A257" s="150" t="str">
        <f ca="1">IFERROR('transfer 3'!Q190,"User-defined Material #1")</f>
        <v>User-defined Material #1</v>
      </c>
      <c r="B257" s="134" t="str">
        <f ca="1">IFERROR('transfer 3'!R190,"TBD")</f>
        <v>TBD</v>
      </c>
      <c r="C257" s="170" t="str">
        <f ca="1">IFERROR('transfer 3'!Y190,"")</f>
        <v/>
      </c>
      <c r="D257" s="135" t="str">
        <f ca="1">IFERROR('Transfer 1'!D18,"")</f>
        <v/>
      </c>
      <c r="E257" s="134" t="str">
        <f t="shared" ref="E257:O276" ca="1" si="65">IFERROR(D257*$C257,"")</f>
        <v/>
      </c>
      <c r="F257" s="135" t="str">
        <f ca="1">IFERROR('Transfer 1'!F18,"")</f>
        <v/>
      </c>
      <c r="G257" s="134" t="str">
        <f t="shared" ca="1" si="65"/>
        <v/>
      </c>
      <c r="H257" s="135" t="str">
        <f ca="1">IFERROR('Transfer 1'!H18,"")</f>
        <v/>
      </c>
      <c r="I257" s="134" t="str">
        <f t="shared" ca="1" si="65"/>
        <v/>
      </c>
      <c r="J257" s="135" t="str">
        <f ca="1">IFERROR('Transfer 1'!J18,"")</f>
        <v/>
      </c>
      <c r="K257" s="134" t="str">
        <f t="shared" ca="1" si="65"/>
        <v/>
      </c>
      <c r="L257" s="135" t="str">
        <f ca="1">IFERROR('Transfer 1'!L18,"")</f>
        <v/>
      </c>
      <c r="M257" s="134" t="str">
        <f t="shared" ca="1" si="65"/>
        <v/>
      </c>
      <c r="N257" s="135" t="str">
        <f ca="1">IFERROR('Transfer 1'!N18,"")</f>
        <v/>
      </c>
      <c r="O257" s="134" t="str">
        <f t="shared" ca="1" si="65"/>
        <v/>
      </c>
      <c r="P257" s="46"/>
    </row>
    <row r="258" spans="1:16" ht="15.75" thickBot="1" x14ac:dyDescent="0.3">
      <c r="A258" s="150" t="str">
        <f ca="1">IFERROR('transfer 3'!Q191,"User-defined Material #1")</f>
        <v>User-defined Material #1</v>
      </c>
      <c r="B258" s="134" t="str">
        <f ca="1">IFERROR('transfer 3'!R191,"TBD")</f>
        <v>TBD</v>
      </c>
      <c r="C258" s="170" t="str">
        <f ca="1">IFERROR('transfer 3'!Y191,"")</f>
        <v/>
      </c>
      <c r="D258" s="135" t="str">
        <f ca="1">IFERROR('Transfer 1'!D19,"")</f>
        <v/>
      </c>
      <c r="E258" s="134" t="str">
        <f t="shared" ca="1" si="65"/>
        <v/>
      </c>
      <c r="F258" s="135" t="str">
        <f ca="1">IFERROR('Transfer 1'!F19,"")</f>
        <v/>
      </c>
      <c r="G258" s="134" t="str">
        <f t="shared" ca="1" si="65"/>
        <v/>
      </c>
      <c r="H258" s="135" t="str">
        <f ca="1">IFERROR('Transfer 1'!H19,"")</f>
        <v/>
      </c>
      <c r="I258" s="134" t="str">
        <f t="shared" ca="1" si="65"/>
        <v/>
      </c>
      <c r="J258" s="135" t="str">
        <f ca="1">IFERROR('Transfer 1'!J19,"")</f>
        <v/>
      </c>
      <c r="K258" s="134" t="str">
        <f t="shared" ca="1" si="65"/>
        <v/>
      </c>
      <c r="L258" s="135" t="str">
        <f ca="1">IFERROR('Transfer 1'!L19,"")</f>
        <v/>
      </c>
      <c r="M258" s="134" t="str">
        <f t="shared" ca="1" si="65"/>
        <v/>
      </c>
      <c r="N258" s="135" t="str">
        <f ca="1">IFERROR('Transfer 1'!N19,"")</f>
        <v/>
      </c>
      <c r="O258" s="134" t="str">
        <f t="shared" ca="1" si="65"/>
        <v/>
      </c>
      <c r="P258" s="46"/>
    </row>
    <row r="259" spans="1:16" ht="15.75" thickBot="1" x14ac:dyDescent="0.3">
      <c r="A259" s="150" t="str">
        <f ca="1">IFERROR('transfer 3'!Q192,"User-defined Material #1")</f>
        <v>User-defined Material #1</v>
      </c>
      <c r="B259" s="134" t="str">
        <f ca="1">IFERROR('transfer 3'!R192,"TBD")</f>
        <v>TBD</v>
      </c>
      <c r="C259" s="170" t="str">
        <f ca="1">IFERROR('transfer 3'!Y192,"")</f>
        <v/>
      </c>
      <c r="D259" s="135" t="str">
        <f ca="1">IFERROR('Transfer 1'!D20,"")</f>
        <v/>
      </c>
      <c r="E259" s="134" t="str">
        <f t="shared" ca="1" si="65"/>
        <v/>
      </c>
      <c r="F259" s="135" t="str">
        <f ca="1">IFERROR('Transfer 1'!F20,"")</f>
        <v/>
      </c>
      <c r="G259" s="134" t="str">
        <f t="shared" ca="1" si="65"/>
        <v/>
      </c>
      <c r="H259" s="135" t="str">
        <f ca="1">IFERROR('Transfer 1'!H20,"")</f>
        <v/>
      </c>
      <c r="I259" s="134" t="str">
        <f t="shared" ca="1" si="65"/>
        <v/>
      </c>
      <c r="J259" s="135" t="str">
        <f ca="1">IFERROR('Transfer 1'!J20,"")</f>
        <v/>
      </c>
      <c r="K259" s="134" t="str">
        <f t="shared" ca="1" si="65"/>
        <v/>
      </c>
      <c r="L259" s="135" t="str">
        <f ca="1">IFERROR('Transfer 1'!L20,"")</f>
        <v/>
      </c>
      <c r="M259" s="134" t="str">
        <f t="shared" ca="1" si="65"/>
        <v/>
      </c>
      <c r="N259" s="135" t="str">
        <f ca="1">IFERROR('Transfer 1'!N20,"")</f>
        <v/>
      </c>
      <c r="O259" s="134" t="str">
        <f t="shared" ca="1" si="65"/>
        <v/>
      </c>
      <c r="P259" s="46"/>
    </row>
    <row r="260" spans="1:16" ht="15.75" thickBot="1" x14ac:dyDescent="0.3">
      <c r="A260" s="150" t="str">
        <f ca="1">IFERROR('transfer 3'!Q193,"User-defined Material #1")</f>
        <v>User-defined Material #1</v>
      </c>
      <c r="B260" s="134" t="str">
        <f ca="1">IFERROR('transfer 3'!R193,"TBD")</f>
        <v>TBD</v>
      </c>
      <c r="C260" s="170" t="str">
        <f ca="1">IFERROR('transfer 3'!Y193,"")</f>
        <v/>
      </c>
      <c r="D260" s="135" t="str">
        <f ca="1">IFERROR('Transfer 1'!D21,"")</f>
        <v/>
      </c>
      <c r="E260" s="134" t="str">
        <f t="shared" ca="1" si="65"/>
        <v/>
      </c>
      <c r="F260" s="135" t="str">
        <f ca="1">IFERROR('Transfer 1'!F21,"")</f>
        <v/>
      </c>
      <c r="G260" s="134" t="str">
        <f t="shared" ca="1" si="65"/>
        <v/>
      </c>
      <c r="H260" s="135" t="str">
        <f ca="1">IFERROR('Transfer 1'!H21,"")</f>
        <v/>
      </c>
      <c r="I260" s="134" t="str">
        <f t="shared" ca="1" si="65"/>
        <v/>
      </c>
      <c r="J260" s="135" t="str">
        <f ca="1">IFERROR('Transfer 1'!J21,"")</f>
        <v/>
      </c>
      <c r="K260" s="134" t="str">
        <f t="shared" ca="1" si="65"/>
        <v/>
      </c>
      <c r="L260" s="135" t="str">
        <f ca="1">IFERROR('Transfer 1'!L21,"")</f>
        <v/>
      </c>
      <c r="M260" s="134" t="str">
        <f t="shared" ca="1" si="65"/>
        <v/>
      </c>
      <c r="N260" s="135" t="str">
        <f ca="1">IFERROR('Transfer 1'!N21,"")</f>
        <v/>
      </c>
      <c r="O260" s="134" t="str">
        <f t="shared" ca="1" si="65"/>
        <v/>
      </c>
      <c r="P260" s="46"/>
    </row>
    <row r="261" spans="1:16" ht="15.75" thickBot="1" x14ac:dyDescent="0.3">
      <c r="A261" s="150" t="str">
        <f ca="1">IFERROR('transfer 3'!Q194,"User-defined Material #1")</f>
        <v>User-defined Material #1</v>
      </c>
      <c r="B261" s="134" t="str">
        <f ca="1">IFERROR('transfer 3'!R194,"TBD")</f>
        <v>TBD</v>
      </c>
      <c r="C261" s="170" t="str">
        <f ca="1">IFERROR('transfer 3'!Y194,"")</f>
        <v/>
      </c>
      <c r="D261" s="135" t="str">
        <f ca="1">IFERROR('Transfer 1'!D22,"")</f>
        <v/>
      </c>
      <c r="E261" s="134" t="str">
        <f t="shared" ca="1" si="65"/>
        <v/>
      </c>
      <c r="F261" s="135" t="str">
        <f ca="1">IFERROR('Transfer 1'!F22,"")</f>
        <v/>
      </c>
      <c r="G261" s="134" t="str">
        <f t="shared" ca="1" si="65"/>
        <v/>
      </c>
      <c r="H261" s="135" t="str">
        <f ca="1">IFERROR('Transfer 1'!H22,"")</f>
        <v/>
      </c>
      <c r="I261" s="134" t="str">
        <f t="shared" ca="1" si="65"/>
        <v/>
      </c>
      <c r="J261" s="135" t="str">
        <f ca="1">IFERROR('Transfer 1'!J22,"")</f>
        <v/>
      </c>
      <c r="K261" s="134" t="str">
        <f t="shared" ca="1" si="65"/>
        <v/>
      </c>
      <c r="L261" s="135" t="str">
        <f ca="1">IFERROR('Transfer 1'!L22,"")</f>
        <v/>
      </c>
      <c r="M261" s="134" t="str">
        <f t="shared" ca="1" si="65"/>
        <v/>
      </c>
      <c r="N261" s="135" t="str">
        <f ca="1">IFERROR('Transfer 1'!N22,"")</f>
        <v/>
      </c>
      <c r="O261" s="134" t="str">
        <f t="shared" ca="1" si="65"/>
        <v/>
      </c>
      <c r="P261" s="46"/>
    </row>
    <row r="262" spans="1:16" ht="15.75" thickBot="1" x14ac:dyDescent="0.3">
      <c r="A262" s="150" t="str">
        <f ca="1">IFERROR('transfer 3'!Q195,"User-defined Material #1")</f>
        <v>User-defined Material #1</v>
      </c>
      <c r="B262" s="134" t="str">
        <f ca="1">IFERROR('transfer 3'!R195,"TBD")</f>
        <v>TBD</v>
      </c>
      <c r="C262" s="170" t="str">
        <f ca="1">IFERROR('transfer 3'!Y195,"")</f>
        <v/>
      </c>
      <c r="D262" s="135" t="str">
        <f ca="1">IFERROR('Transfer 1'!D23,"")</f>
        <v/>
      </c>
      <c r="E262" s="134" t="str">
        <f t="shared" ca="1" si="65"/>
        <v/>
      </c>
      <c r="F262" s="135" t="str">
        <f ca="1">IFERROR('Transfer 1'!F23,"")</f>
        <v/>
      </c>
      <c r="G262" s="134" t="str">
        <f t="shared" ca="1" si="65"/>
        <v/>
      </c>
      <c r="H262" s="135" t="str">
        <f ca="1">IFERROR('Transfer 1'!H23,"")</f>
        <v/>
      </c>
      <c r="I262" s="134" t="str">
        <f t="shared" ca="1" si="65"/>
        <v/>
      </c>
      <c r="J262" s="135" t="str">
        <f ca="1">IFERROR('Transfer 1'!J23,"")</f>
        <v/>
      </c>
      <c r="K262" s="134" t="str">
        <f t="shared" ca="1" si="65"/>
        <v/>
      </c>
      <c r="L262" s="135" t="str">
        <f ca="1">IFERROR('Transfer 1'!L23,"")</f>
        <v/>
      </c>
      <c r="M262" s="134" t="str">
        <f t="shared" ca="1" si="65"/>
        <v/>
      </c>
      <c r="N262" s="135" t="str">
        <f ca="1">IFERROR('Transfer 1'!N23,"")</f>
        <v/>
      </c>
      <c r="O262" s="134" t="str">
        <f t="shared" ca="1" si="65"/>
        <v/>
      </c>
      <c r="P262" s="46"/>
    </row>
    <row r="263" spans="1:16" ht="15.75" thickBot="1" x14ac:dyDescent="0.3">
      <c r="A263" s="150" t="str">
        <f ca="1">IFERROR('transfer 3'!Q196,"User-defined Material #1")</f>
        <v>User-defined Material #1</v>
      </c>
      <c r="B263" s="134" t="str">
        <f ca="1">IFERROR('transfer 3'!R196,"TBD")</f>
        <v>TBD</v>
      </c>
      <c r="C263" s="170" t="str">
        <f ca="1">IFERROR('transfer 3'!Y196,"")</f>
        <v/>
      </c>
      <c r="D263" s="135" t="str">
        <f ca="1">IFERROR('Transfer 1'!D24,"")</f>
        <v/>
      </c>
      <c r="E263" s="134" t="str">
        <f t="shared" ca="1" si="65"/>
        <v/>
      </c>
      <c r="F263" s="135" t="str">
        <f ca="1">IFERROR('Transfer 1'!F24,"")</f>
        <v/>
      </c>
      <c r="G263" s="134" t="str">
        <f t="shared" ca="1" si="65"/>
        <v/>
      </c>
      <c r="H263" s="135" t="str">
        <f ca="1">IFERROR('Transfer 1'!H24,"")</f>
        <v/>
      </c>
      <c r="I263" s="134" t="str">
        <f t="shared" ca="1" si="65"/>
        <v/>
      </c>
      <c r="J263" s="135" t="str">
        <f ca="1">IFERROR('Transfer 1'!J24,"")</f>
        <v/>
      </c>
      <c r="K263" s="134" t="str">
        <f t="shared" ca="1" si="65"/>
        <v/>
      </c>
      <c r="L263" s="135" t="str">
        <f ca="1">IFERROR('Transfer 1'!L24,"")</f>
        <v/>
      </c>
      <c r="M263" s="134" t="str">
        <f t="shared" ca="1" si="65"/>
        <v/>
      </c>
      <c r="N263" s="135" t="str">
        <f ca="1">IFERROR('Transfer 1'!N24,"")</f>
        <v/>
      </c>
      <c r="O263" s="134" t="str">
        <f t="shared" ca="1" si="65"/>
        <v/>
      </c>
      <c r="P263" s="46"/>
    </row>
    <row r="264" spans="1:16" ht="15.75" thickBot="1" x14ac:dyDescent="0.3">
      <c r="A264" s="150" t="str">
        <f ca="1">IFERROR('transfer 3'!Q197,"User-defined Material #1")</f>
        <v>User-defined Material #1</v>
      </c>
      <c r="B264" s="134" t="str">
        <f ca="1">IFERROR('transfer 3'!R197,"TBD")</f>
        <v>TBD</v>
      </c>
      <c r="C264" s="170" t="str">
        <f ca="1">IFERROR('transfer 3'!Y197,"")</f>
        <v/>
      </c>
      <c r="D264" s="135" t="str">
        <f ca="1">IFERROR('Transfer 1'!D25,"")</f>
        <v/>
      </c>
      <c r="E264" s="134" t="str">
        <f t="shared" ca="1" si="65"/>
        <v/>
      </c>
      <c r="F264" s="135" t="str">
        <f ca="1">IFERROR('Transfer 1'!F25,"")</f>
        <v/>
      </c>
      <c r="G264" s="134" t="str">
        <f t="shared" ca="1" si="65"/>
        <v/>
      </c>
      <c r="H264" s="135" t="str">
        <f ca="1">IFERROR('Transfer 1'!H25,"")</f>
        <v/>
      </c>
      <c r="I264" s="134" t="str">
        <f t="shared" ca="1" si="65"/>
        <v/>
      </c>
      <c r="J264" s="135" t="str">
        <f ca="1">IFERROR('Transfer 1'!J25,"")</f>
        <v/>
      </c>
      <c r="K264" s="134" t="str">
        <f t="shared" ca="1" si="65"/>
        <v/>
      </c>
      <c r="L264" s="135" t="str">
        <f ca="1">IFERROR('Transfer 1'!L25,"")</f>
        <v/>
      </c>
      <c r="M264" s="134" t="str">
        <f t="shared" ca="1" si="65"/>
        <v/>
      </c>
      <c r="N264" s="135" t="str">
        <f ca="1">IFERROR('Transfer 1'!N25,"")</f>
        <v/>
      </c>
      <c r="O264" s="134" t="str">
        <f t="shared" ca="1" si="65"/>
        <v/>
      </c>
      <c r="P264" s="46"/>
    </row>
    <row r="265" spans="1:16" ht="15.75" thickBot="1" x14ac:dyDescent="0.3">
      <c r="A265" s="150" t="str">
        <f ca="1">IFERROR('transfer 3'!Q198,"User-defined Material #1")</f>
        <v>User-defined Material #1</v>
      </c>
      <c r="B265" s="134" t="str">
        <f ca="1">IFERROR('transfer 3'!R198,"TBD")</f>
        <v>TBD</v>
      </c>
      <c r="C265" s="170" t="str">
        <f ca="1">IFERROR('transfer 3'!Y198,"")</f>
        <v/>
      </c>
      <c r="D265" s="135" t="str">
        <f ca="1">IFERROR('Transfer 1'!D26,"")</f>
        <v/>
      </c>
      <c r="E265" s="134" t="str">
        <f t="shared" ca="1" si="65"/>
        <v/>
      </c>
      <c r="F265" s="135" t="str">
        <f ca="1">IFERROR('Transfer 1'!F26,"")</f>
        <v/>
      </c>
      <c r="G265" s="134" t="str">
        <f t="shared" ca="1" si="65"/>
        <v/>
      </c>
      <c r="H265" s="135" t="str">
        <f ca="1">IFERROR('Transfer 1'!H26,"")</f>
        <v/>
      </c>
      <c r="I265" s="134" t="str">
        <f t="shared" ca="1" si="65"/>
        <v/>
      </c>
      <c r="J265" s="135" t="str">
        <f ca="1">IFERROR('Transfer 1'!J26,"")</f>
        <v/>
      </c>
      <c r="K265" s="134" t="str">
        <f t="shared" ca="1" si="65"/>
        <v/>
      </c>
      <c r="L265" s="135" t="str">
        <f ca="1">IFERROR('Transfer 1'!L26,"")</f>
        <v/>
      </c>
      <c r="M265" s="134" t="str">
        <f t="shared" ca="1" si="65"/>
        <v/>
      </c>
      <c r="N265" s="135" t="str">
        <f ca="1">IFERROR('Transfer 1'!N26,"")</f>
        <v/>
      </c>
      <c r="O265" s="134" t="str">
        <f t="shared" ca="1" si="65"/>
        <v/>
      </c>
      <c r="P265" s="46"/>
    </row>
    <row r="266" spans="1:16" ht="15.75" thickBot="1" x14ac:dyDescent="0.3">
      <c r="A266" s="150" t="str">
        <f ca="1">IFERROR('transfer 3'!Q199,"User-defined Material #1")</f>
        <v>User-defined Material #1</v>
      </c>
      <c r="B266" s="134" t="str">
        <f ca="1">IFERROR('transfer 3'!R199,"TBD")</f>
        <v>TBD</v>
      </c>
      <c r="C266" s="170" t="str">
        <f ca="1">IFERROR('transfer 3'!Y199,"")</f>
        <v/>
      </c>
      <c r="D266" s="135" t="str">
        <f ca="1">IFERROR('Transfer 1'!D27,"")</f>
        <v/>
      </c>
      <c r="E266" s="134" t="str">
        <f t="shared" ca="1" si="65"/>
        <v/>
      </c>
      <c r="F266" s="135" t="str">
        <f ca="1">IFERROR('Transfer 1'!F27,"")</f>
        <v/>
      </c>
      <c r="G266" s="134" t="str">
        <f t="shared" ca="1" si="65"/>
        <v/>
      </c>
      <c r="H266" s="135" t="str">
        <f ca="1">IFERROR('Transfer 1'!H27,"")</f>
        <v/>
      </c>
      <c r="I266" s="134" t="str">
        <f t="shared" ca="1" si="65"/>
        <v/>
      </c>
      <c r="J266" s="135" t="str">
        <f ca="1">IFERROR('Transfer 1'!J27,"")</f>
        <v/>
      </c>
      <c r="K266" s="134" t="str">
        <f t="shared" ca="1" si="65"/>
        <v/>
      </c>
      <c r="L266" s="135" t="str">
        <f ca="1">IFERROR('Transfer 1'!L27,"")</f>
        <v/>
      </c>
      <c r="M266" s="134" t="str">
        <f t="shared" ca="1" si="65"/>
        <v/>
      </c>
      <c r="N266" s="135" t="str">
        <f ca="1">IFERROR('Transfer 1'!N27,"")</f>
        <v/>
      </c>
      <c r="O266" s="134" t="str">
        <f t="shared" ca="1" si="65"/>
        <v/>
      </c>
      <c r="P266" s="46"/>
    </row>
    <row r="267" spans="1:16" ht="15.75" thickBot="1" x14ac:dyDescent="0.3">
      <c r="A267" s="150" t="str">
        <f ca="1">IFERROR('transfer 3'!Q200,"User-defined Material #1")</f>
        <v>User-defined Material #1</v>
      </c>
      <c r="B267" s="134" t="str">
        <f ca="1">IFERROR('transfer 3'!R200,"TBD")</f>
        <v>TBD</v>
      </c>
      <c r="C267" s="170" t="str">
        <f ca="1">IFERROR('transfer 3'!Y200,"")</f>
        <v/>
      </c>
      <c r="D267" s="135" t="str">
        <f ca="1">IFERROR('Transfer 1'!D28,"")</f>
        <v/>
      </c>
      <c r="E267" s="134" t="str">
        <f t="shared" ca="1" si="65"/>
        <v/>
      </c>
      <c r="F267" s="135" t="str">
        <f ca="1">IFERROR('Transfer 1'!F28,"")</f>
        <v/>
      </c>
      <c r="G267" s="134" t="str">
        <f t="shared" ca="1" si="65"/>
        <v/>
      </c>
      <c r="H267" s="135" t="str">
        <f ca="1">IFERROR('Transfer 1'!H28,"")</f>
        <v/>
      </c>
      <c r="I267" s="134" t="str">
        <f t="shared" ca="1" si="65"/>
        <v/>
      </c>
      <c r="J267" s="135" t="str">
        <f ca="1">IFERROR('Transfer 1'!J28,"")</f>
        <v/>
      </c>
      <c r="K267" s="134" t="str">
        <f t="shared" ca="1" si="65"/>
        <v/>
      </c>
      <c r="L267" s="135" t="str">
        <f ca="1">IFERROR('Transfer 1'!L28,"")</f>
        <v/>
      </c>
      <c r="M267" s="134" t="str">
        <f t="shared" ca="1" si="65"/>
        <v/>
      </c>
      <c r="N267" s="135" t="str">
        <f ca="1">IFERROR('Transfer 1'!N28,"")</f>
        <v/>
      </c>
      <c r="O267" s="134" t="str">
        <f t="shared" ca="1" si="65"/>
        <v/>
      </c>
      <c r="P267" s="46"/>
    </row>
    <row r="268" spans="1:16" ht="15.75" thickBot="1" x14ac:dyDescent="0.3">
      <c r="A268" s="150" t="str">
        <f ca="1">IFERROR('transfer 3'!Q201,"User-defined Material #1")</f>
        <v>User-defined Material #1</v>
      </c>
      <c r="B268" s="134" t="str">
        <f ca="1">IFERROR('transfer 3'!R201,"TBD")</f>
        <v>TBD</v>
      </c>
      <c r="C268" s="170" t="str">
        <f ca="1">IFERROR('transfer 3'!Y201,"")</f>
        <v/>
      </c>
      <c r="D268" s="135" t="str">
        <f ca="1">IFERROR('Transfer 1'!D29,"")</f>
        <v/>
      </c>
      <c r="E268" s="134" t="str">
        <f t="shared" ca="1" si="65"/>
        <v/>
      </c>
      <c r="F268" s="135" t="str">
        <f ca="1">IFERROR('Transfer 1'!F29,"")</f>
        <v/>
      </c>
      <c r="G268" s="134" t="str">
        <f t="shared" ca="1" si="65"/>
        <v/>
      </c>
      <c r="H268" s="135" t="str">
        <f ca="1">IFERROR('Transfer 1'!H29,"")</f>
        <v/>
      </c>
      <c r="I268" s="134" t="str">
        <f t="shared" ca="1" si="65"/>
        <v/>
      </c>
      <c r="J268" s="135" t="str">
        <f ca="1">IFERROR('Transfer 1'!J29,"")</f>
        <v/>
      </c>
      <c r="K268" s="134" t="str">
        <f t="shared" ca="1" si="65"/>
        <v/>
      </c>
      <c r="L268" s="135" t="str">
        <f ca="1">IFERROR('Transfer 1'!L29,"")</f>
        <v/>
      </c>
      <c r="M268" s="134" t="str">
        <f t="shared" ca="1" si="65"/>
        <v/>
      </c>
      <c r="N268" s="135" t="str">
        <f ca="1">IFERROR('Transfer 1'!N29,"")</f>
        <v/>
      </c>
      <c r="O268" s="134" t="str">
        <f t="shared" ca="1" si="65"/>
        <v/>
      </c>
      <c r="P268" s="46"/>
    </row>
    <row r="269" spans="1:16" ht="15.75" thickBot="1" x14ac:dyDescent="0.3">
      <c r="A269" s="150" t="str">
        <f ca="1">IFERROR('transfer 3'!Q202,"User-defined Material #1")</f>
        <v>User-defined Material #1</v>
      </c>
      <c r="B269" s="134" t="str">
        <f ca="1">IFERROR('transfer 3'!R202,"TBD")</f>
        <v>TBD</v>
      </c>
      <c r="C269" s="170" t="str">
        <f ca="1">IFERROR('transfer 3'!Y202,"")</f>
        <v/>
      </c>
      <c r="D269" s="135" t="str">
        <f ca="1">IFERROR('Transfer 1'!D30,"")</f>
        <v/>
      </c>
      <c r="E269" s="134" t="str">
        <f t="shared" ca="1" si="65"/>
        <v/>
      </c>
      <c r="F269" s="135" t="str">
        <f ca="1">IFERROR('Transfer 1'!F30,"")</f>
        <v/>
      </c>
      <c r="G269" s="134" t="str">
        <f t="shared" ca="1" si="65"/>
        <v/>
      </c>
      <c r="H269" s="135" t="str">
        <f ca="1">IFERROR('Transfer 1'!H30,"")</f>
        <v/>
      </c>
      <c r="I269" s="134" t="str">
        <f t="shared" ca="1" si="65"/>
        <v/>
      </c>
      <c r="J269" s="135" t="str">
        <f ca="1">IFERROR('Transfer 1'!J30,"")</f>
        <v/>
      </c>
      <c r="K269" s="134" t="str">
        <f t="shared" ca="1" si="65"/>
        <v/>
      </c>
      <c r="L269" s="135" t="str">
        <f ca="1">IFERROR('Transfer 1'!L30,"")</f>
        <v/>
      </c>
      <c r="M269" s="134" t="str">
        <f t="shared" ca="1" si="65"/>
        <v/>
      </c>
      <c r="N269" s="135" t="str">
        <f ca="1">IFERROR('Transfer 1'!N30,"")</f>
        <v/>
      </c>
      <c r="O269" s="134" t="str">
        <f t="shared" ca="1" si="65"/>
        <v/>
      </c>
      <c r="P269" s="46"/>
    </row>
    <row r="270" spans="1:16" ht="15.75" thickBot="1" x14ac:dyDescent="0.3">
      <c r="A270" s="150" t="str">
        <f ca="1">IFERROR('transfer 3'!Q203,"User-defined Material #1")</f>
        <v>User-defined Material #1</v>
      </c>
      <c r="B270" s="134" t="str">
        <f ca="1">IFERROR('transfer 3'!R203,"TBD")</f>
        <v>TBD</v>
      </c>
      <c r="C270" s="170" t="str">
        <f ca="1">IFERROR('transfer 3'!Y203,"")</f>
        <v/>
      </c>
      <c r="D270" s="135" t="str">
        <f ca="1">IFERROR('Transfer 1'!D31,"")</f>
        <v/>
      </c>
      <c r="E270" s="134" t="str">
        <f t="shared" ca="1" si="65"/>
        <v/>
      </c>
      <c r="F270" s="135" t="str">
        <f ca="1">IFERROR('Transfer 1'!F31,"")</f>
        <v/>
      </c>
      <c r="G270" s="134" t="str">
        <f t="shared" ca="1" si="65"/>
        <v/>
      </c>
      <c r="H270" s="135" t="str">
        <f ca="1">IFERROR('Transfer 1'!H31,"")</f>
        <v/>
      </c>
      <c r="I270" s="134" t="str">
        <f t="shared" ca="1" si="65"/>
        <v/>
      </c>
      <c r="J270" s="135" t="str">
        <f ca="1">IFERROR('Transfer 1'!J31,"")</f>
        <v/>
      </c>
      <c r="K270" s="134" t="str">
        <f t="shared" ca="1" si="65"/>
        <v/>
      </c>
      <c r="L270" s="135" t="str">
        <f ca="1">IFERROR('Transfer 1'!L31,"")</f>
        <v/>
      </c>
      <c r="M270" s="134" t="str">
        <f t="shared" ca="1" si="65"/>
        <v/>
      </c>
      <c r="N270" s="135" t="str">
        <f ca="1">IFERROR('Transfer 1'!N31,"")</f>
        <v/>
      </c>
      <c r="O270" s="134" t="str">
        <f t="shared" ca="1" si="65"/>
        <v/>
      </c>
      <c r="P270" s="46"/>
    </row>
    <row r="271" spans="1:16" ht="15.75" thickBot="1" x14ac:dyDescent="0.3">
      <c r="A271" s="150" t="str">
        <f ca="1">IFERROR('transfer 3'!Q204,"User-defined Material #1")</f>
        <v>User-defined Material #1</v>
      </c>
      <c r="B271" s="134" t="str">
        <f ca="1">IFERROR('transfer 3'!R204,"TBD")</f>
        <v>TBD</v>
      </c>
      <c r="C271" s="170" t="str">
        <f ca="1">IFERROR('transfer 3'!Y204,"")</f>
        <v/>
      </c>
      <c r="D271" s="135" t="str">
        <f ca="1">IFERROR('Transfer 1'!D32,"")</f>
        <v/>
      </c>
      <c r="E271" s="134" t="str">
        <f t="shared" ca="1" si="65"/>
        <v/>
      </c>
      <c r="F271" s="135" t="str">
        <f ca="1">IFERROR('Transfer 1'!F32,"")</f>
        <v/>
      </c>
      <c r="G271" s="134" t="str">
        <f t="shared" ca="1" si="65"/>
        <v/>
      </c>
      <c r="H271" s="135" t="str">
        <f ca="1">IFERROR('Transfer 1'!H32,"")</f>
        <v/>
      </c>
      <c r="I271" s="134" t="str">
        <f t="shared" ca="1" si="65"/>
        <v/>
      </c>
      <c r="J271" s="135" t="str">
        <f ca="1">IFERROR('Transfer 1'!J32,"")</f>
        <v/>
      </c>
      <c r="K271" s="134" t="str">
        <f t="shared" ca="1" si="65"/>
        <v/>
      </c>
      <c r="L271" s="135" t="str">
        <f ca="1">IFERROR('Transfer 1'!L32,"")</f>
        <v/>
      </c>
      <c r="M271" s="134" t="str">
        <f t="shared" ca="1" si="65"/>
        <v/>
      </c>
      <c r="N271" s="135" t="str">
        <f ca="1">IFERROR('Transfer 1'!N32,"")</f>
        <v/>
      </c>
      <c r="O271" s="134" t="str">
        <f t="shared" ca="1" si="65"/>
        <v/>
      </c>
      <c r="P271" s="46"/>
    </row>
    <row r="272" spans="1:16" ht="15.75" thickBot="1" x14ac:dyDescent="0.3">
      <c r="A272" s="150" t="str">
        <f ca="1">IFERROR('transfer 3'!Q205,"User-defined Material #1")</f>
        <v>User-defined Material #1</v>
      </c>
      <c r="B272" s="134" t="str">
        <f ca="1">IFERROR('transfer 3'!R205,"TBD")</f>
        <v>TBD</v>
      </c>
      <c r="C272" s="170" t="str">
        <f ca="1">IFERROR('transfer 3'!Y205,"")</f>
        <v/>
      </c>
      <c r="D272" s="135" t="str">
        <f ca="1">IFERROR('Transfer 1'!D33,"")</f>
        <v/>
      </c>
      <c r="E272" s="134" t="str">
        <f t="shared" ca="1" si="65"/>
        <v/>
      </c>
      <c r="F272" s="135" t="str">
        <f ca="1">IFERROR('Transfer 1'!F33,"")</f>
        <v/>
      </c>
      <c r="G272" s="134" t="str">
        <f t="shared" ca="1" si="65"/>
        <v/>
      </c>
      <c r="H272" s="135" t="str">
        <f ca="1">IFERROR('Transfer 1'!H33,"")</f>
        <v/>
      </c>
      <c r="I272" s="134" t="str">
        <f t="shared" ca="1" si="65"/>
        <v/>
      </c>
      <c r="J272" s="135" t="str">
        <f ca="1">IFERROR('Transfer 1'!J33,"")</f>
        <v/>
      </c>
      <c r="K272" s="134" t="str">
        <f t="shared" ca="1" si="65"/>
        <v/>
      </c>
      <c r="L272" s="135" t="str">
        <f ca="1">IFERROR('Transfer 1'!L33,"")</f>
        <v/>
      </c>
      <c r="M272" s="134" t="str">
        <f t="shared" ca="1" si="65"/>
        <v/>
      </c>
      <c r="N272" s="135" t="str">
        <f ca="1">IFERROR('Transfer 1'!N33,"")</f>
        <v/>
      </c>
      <c r="O272" s="134" t="str">
        <f t="shared" ca="1" si="65"/>
        <v/>
      </c>
      <c r="P272" s="46"/>
    </row>
    <row r="273" spans="1:16" ht="15.75" thickBot="1" x14ac:dyDescent="0.3">
      <c r="A273" s="150" t="str">
        <f ca="1">IFERROR('transfer 3'!Q206,"User-defined Material #1")</f>
        <v>User-defined Material #1</v>
      </c>
      <c r="B273" s="134" t="str">
        <f ca="1">IFERROR('transfer 3'!R206,"TBD")</f>
        <v>TBD</v>
      </c>
      <c r="C273" s="170" t="str">
        <f ca="1">IFERROR('transfer 3'!Y206,"")</f>
        <v/>
      </c>
      <c r="D273" s="135" t="str">
        <f ca="1">IFERROR('Transfer 1'!D34,"")</f>
        <v/>
      </c>
      <c r="E273" s="134" t="str">
        <f t="shared" ca="1" si="65"/>
        <v/>
      </c>
      <c r="F273" s="135" t="str">
        <f ca="1">IFERROR('Transfer 1'!F34,"")</f>
        <v/>
      </c>
      <c r="G273" s="134" t="str">
        <f t="shared" ca="1" si="65"/>
        <v/>
      </c>
      <c r="H273" s="135" t="str">
        <f ca="1">IFERROR('Transfer 1'!H34,"")</f>
        <v/>
      </c>
      <c r="I273" s="134" t="str">
        <f t="shared" ca="1" si="65"/>
        <v/>
      </c>
      <c r="J273" s="135" t="str">
        <f ca="1">IFERROR('Transfer 1'!J34,"")</f>
        <v/>
      </c>
      <c r="K273" s="134" t="str">
        <f t="shared" ca="1" si="65"/>
        <v/>
      </c>
      <c r="L273" s="135" t="str">
        <f ca="1">IFERROR('Transfer 1'!L34,"")</f>
        <v/>
      </c>
      <c r="M273" s="134" t="str">
        <f t="shared" ca="1" si="65"/>
        <v/>
      </c>
      <c r="N273" s="135" t="str">
        <f ca="1">IFERROR('Transfer 1'!N34,"")</f>
        <v/>
      </c>
      <c r="O273" s="134" t="str">
        <f t="shared" ca="1" si="65"/>
        <v/>
      </c>
      <c r="P273" s="46"/>
    </row>
    <row r="274" spans="1:16" ht="15.75" thickBot="1" x14ac:dyDescent="0.3">
      <c r="A274" s="150" t="str">
        <f ca="1">IFERROR('transfer 3'!Q207,"User-defined Material #1")</f>
        <v>User-defined Material #1</v>
      </c>
      <c r="B274" s="134" t="str">
        <f ca="1">IFERROR('transfer 3'!R207,"TBD")</f>
        <v>TBD</v>
      </c>
      <c r="C274" s="170" t="str">
        <f ca="1">IFERROR('transfer 3'!Y207,"")</f>
        <v/>
      </c>
      <c r="D274" s="135" t="str">
        <f ca="1">IFERROR('Transfer 1'!D35,"")</f>
        <v/>
      </c>
      <c r="E274" s="134" t="str">
        <f t="shared" ca="1" si="65"/>
        <v/>
      </c>
      <c r="F274" s="135" t="str">
        <f ca="1">IFERROR('Transfer 1'!F35,"")</f>
        <v/>
      </c>
      <c r="G274" s="134" t="str">
        <f t="shared" ca="1" si="65"/>
        <v/>
      </c>
      <c r="H274" s="135" t="str">
        <f ca="1">IFERROR('Transfer 1'!H35,"")</f>
        <v/>
      </c>
      <c r="I274" s="134" t="str">
        <f t="shared" ca="1" si="65"/>
        <v/>
      </c>
      <c r="J274" s="135" t="str">
        <f ca="1">IFERROR('Transfer 1'!J35,"")</f>
        <v/>
      </c>
      <c r="K274" s="134" t="str">
        <f t="shared" ca="1" si="65"/>
        <v/>
      </c>
      <c r="L274" s="135" t="str">
        <f ca="1">IFERROR('Transfer 1'!L35,"")</f>
        <v/>
      </c>
      <c r="M274" s="134" t="str">
        <f t="shared" ca="1" si="65"/>
        <v/>
      </c>
      <c r="N274" s="135" t="str">
        <f ca="1">IFERROR('Transfer 1'!N35,"")</f>
        <v/>
      </c>
      <c r="O274" s="134" t="str">
        <f t="shared" ca="1" si="65"/>
        <v/>
      </c>
      <c r="P274" s="46"/>
    </row>
    <row r="275" spans="1:16" ht="15.75" thickBot="1" x14ac:dyDescent="0.3">
      <c r="A275" s="150" t="str">
        <f ca="1">IFERROR('transfer 3'!Q208,"User-defined Material #1")</f>
        <v>User-defined Material #1</v>
      </c>
      <c r="B275" s="134" t="str">
        <f ca="1">IFERROR('transfer 3'!R208,"TBD")</f>
        <v>TBD</v>
      </c>
      <c r="C275" s="170" t="str">
        <f ca="1">IFERROR('transfer 3'!Y208,"")</f>
        <v/>
      </c>
      <c r="D275" s="135" t="str">
        <f ca="1">IFERROR('Transfer 1'!D36,"")</f>
        <v/>
      </c>
      <c r="E275" s="134" t="str">
        <f t="shared" ca="1" si="65"/>
        <v/>
      </c>
      <c r="F275" s="135" t="str">
        <f ca="1">IFERROR('Transfer 1'!F36,"")</f>
        <v/>
      </c>
      <c r="G275" s="134" t="str">
        <f t="shared" ca="1" si="65"/>
        <v/>
      </c>
      <c r="H275" s="135" t="str">
        <f ca="1">IFERROR('Transfer 1'!H36,"")</f>
        <v/>
      </c>
      <c r="I275" s="134" t="str">
        <f t="shared" ca="1" si="65"/>
        <v/>
      </c>
      <c r="J275" s="135" t="str">
        <f ca="1">IFERROR('Transfer 1'!J36,"")</f>
        <v/>
      </c>
      <c r="K275" s="134" t="str">
        <f t="shared" ca="1" si="65"/>
        <v/>
      </c>
      <c r="L275" s="135" t="str">
        <f ca="1">IFERROR('Transfer 1'!L36,"")</f>
        <v/>
      </c>
      <c r="M275" s="134" t="str">
        <f t="shared" ca="1" si="65"/>
        <v/>
      </c>
      <c r="N275" s="135" t="str">
        <f ca="1">IFERROR('Transfer 1'!N36,"")</f>
        <v/>
      </c>
      <c r="O275" s="134" t="str">
        <f t="shared" ca="1" si="65"/>
        <v/>
      </c>
      <c r="P275" s="46"/>
    </row>
    <row r="276" spans="1:16" ht="15" customHeight="1" thickBot="1" x14ac:dyDescent="0.3">
      <c r="A276" s="150" t="str">
        <f ca="1">IFERROR('transfer 3'!Q209,"User-defined Material #1")</f>
        <v>User-defined Material #1</v>
      </c>
      <c r="B276" s="134" t="str">
        <f ca="1">IFERROR('transfer 3'!R209,"TBD")</f>
        <v>TBD</v>
      </c>
      <c r="C276" s="170" t="str">
        <f ca="1">IFERROR('transfer 3'!Y209,"")</f>
        <v/>
      </c>
      <c r="D276" s="135" t="str">
        <f ca="1">IFERROR('Transfer 1'!D37,"")</f>
        <v/>
      </c>
      <c r="E276" s="134" t="str">
        <f ca="1">IFERROR(D276*$C276,"")</f>
        <v/>
      </c>
      <c r="F276" s="135" t="str">
        <f ca="1">IFERROR('Transfer 1'!F37,"")</f>
        <v/>
      </c>
      <c r="G276" s="134" t="str">
        <f t="shared" ca="1" si="65"/>
        <v/>
      </c>
      <c r="H276" s="135" t="str">
        <f ca="1">IFERROR('Transfer 1'!H37,"")</f>
        <v/>
      </c>
      <c r="I276" s="134" t="str">
        <f t="shared" ca="1" si="65"/>
        <v/>
      </c>
      <c r="J276" s="135" t="str">
        <f ca="1">IFERROR('Transfer 1'!J37,"")</f>
        <v/>
      </c>
      <c r="K276" s="134" t="str">
        <f t="shared" ca="1" si="65"/>
        <v/>
      </c>
      <c r="L276" s="135" t="str">
        <f ca="1">IFERROR('Transfer 1'!L37,"")</f>
        <v/>
      </c>
      <c r="M276" s="134" t="str">
        <f t="shared" ca="1" si="65"/>
        <v/>
      </c>
      <c r="N276" s="135" t="str">
        <f ca="1">IFERROR('Transfer 1'!N37,"")</f>
        <v/>
      </c>
      <c r="O276" s="134" t="str">
        <f t="shared" ca="1" si="65"/>
        <v/>
      </c>
      <c r="P276" s="46"/>
    </row>
    <row r="277" spans="1:16" ht="16.5" thickBot="1" x14ac:dyDescent="0.3">
      <c r="A277" s="343" t="s">
        <v>141</v>
      </c>
      <c r="B277" s="344"/>
      <c r="C277" s="344"/>
      <c r="D277" s="344"/>
      <c r="E277" s="344"/>
      <c r="F277" s="344"/>
      <c r="G277" s="344"/>
      <c r="H277" s="344"/>
      <c r="I277" s="344"/>
      <c r="J277" s="344"/>
      <c r="K277" s="344"/>
      <c r="L277" s="344"/>
      <c r="M277" s="344"/>
      <c r="N277" s="344"/>
      <c r="O277" s="345"/>
      <c r="P277" s="46"/>
    </row>
    <row r="278" spans="1:16" ht="15.75" thickBot="1" x14ac:dyDescent="0.3">
      <c r="A278" s="86" t="s">
        <v>122</v>
      </c>
      <c r="B278" s="87"/>
      <c r="C278" s="87"/>
      <c r="D278" s="87"/>
      <c r="E278" s="87"/>
      <c r="F278" s="87"/>
      <c r="G278" s="87"/>
      <c r="H278" s="87"/>
      <c r="I278" s="87"/>
      <c r="J278" s="87"/>
      <c r="K278" s="87"/>
      <c r="L278" s="87"/>
      <c r="M278" s="87"/>
      <c r="N278" s="87"/>
      <c r="O278" s="87"/>
      <c r="P278" s="46"/>
    </row>
    <row r="279" spans="1:16" ht="15.75" thickBot="1" x14ac:dyDescent="0.3">
      <c r="A279" s="87" t="str">
        <f ca="1">IFERROR('transfer 3'!Q215, "User-defined Recycled/Reused On-Site #1")</f>
        <v>User-defined Recycled/Reused On-Site #1</v>
      </c>
      <c r="B279" s="135" t="str">
        <f ca="1">IFERROR('transfer 3'!R215,"TBD")</f>
        <v>TBD</v>
      </c>
      <c r="C279" s="170" t="str">
        <f ca="1">IFERROR('transfer 3'!Y215,"")</f>
        <v/>
      </c>
      <c r="D279" s="135" t="str">
        <f ca="1">IFERROR('Transfer 1'!D51,"")</f>
        <v/>
      </c>
      <c r="E279" s="135" t="str">
        <f ca="1">IFERROR(D279*$C279,"")</f>
        <v/>
      </c>
      <c r="F279" s="135" t="str">
        <f ca="1">IFERROR('Transfer 1'!F51,"")</f>
        <v/>
      </c>
      <c r="G279" s="135" t="str">
        <f ca="1">IFERROR(F279*$C279,"")</f>
        <v/>
      </c>
      <c r="H279" s="135" t="str">
        <f ca="1">IFERROR('Transfer 1'!H51,"")</f>
        <v/>
      </c>
      <c r="I279" s="135" t="str">
        <f ca="1">IFERROR(H279*$C279,"")</f>
        <v/>
      </c>
      <c r="J279" s="135" t="str">
        <f ca="1">IFERROR('Transfer 1'!J51,"")</f>
        <v/>
      </c>
      <c r="K279" s="135" t="str">
        <f ca="1">IFERROR(J279*$C279,"")</f>
        <v/>
      </c>
      <c r="L279" s="135" t="str">
        <f ca="1">IFERROR('Transfer 1'!L51,"")</f>
        <v/>
      </c>
      <c r="M279" s="135" t="str">
        <f ca="1">IFERROR(L279*$C279,"")</f>
        <v/>
      </c>
      <c r="N279" s="135" t="str">
        <f ca="1">IFERROR('Transfer 1'!N51,"")</f>
        <v/>
      </c>
      <c r="O279" s="135" t="str">
        <f ca="1">IFERROR(N279*$C279,"")</f>
        <v/>
      </c>
      <c r="P279" s="46"/>
    </row>
    <row r="280" spans="1:16" ht="15.75" thickBot="1" x14ac:dyDescent="0.3">
      <c r="A280" s="87" t="str">
        <f ca="1">IFERROR('transfer 3'!Q216, "User-defined Recycled/Reused On-Site #1")</f>
        <v>User-defined Recycled/Reused On-Site #1</v>
      </c>
      <c r="B280" s="135" t="str">
        <f ca="1">IFERROR('transfer 3'!R216,"TBD")</f>
        <v>TBD</v>
      </c>
      <c r="C280" s="170" t="str">
        <f ca="1">IFERROR('transfer 3'!Y216,"")</f>
        <v/>
      </c>
      <c r="D280" s="135" t="str">
        <f ca="1">IFERROR('Transfer 1'!D52,"")</f>
        <v/>
      </c>
      <c r="E280" s="135" t="str">
        <f t="shared" ref="E280:E287" ca="1" si="66">IFERROR(D280*$C280,"")</f>
        <v/>
      </c>
      <c r="F280" s="135" t="str">
        <f ca="1">IFERROR('Transfer 1'!F52,"")</f>
        <v/>
      </c>
      <c r="G280" s="135" t="str">
        <f t="shared" ref="G280:G287" ca="1" si="67">IFERROR(F280*$C280,"")</f>
        <v/>
      </c>
      <c r="H280" s="135" t="str">
        <f ca="1">IFERROR('Transfer 1'!H52,"")</f>
        <v/>
      </c>
      <c r="I280" s="135" t="str">
        <f t="shared" ref="I280:I287" ca="1" si="68">IFERROR(H280*$C280,"")</f>
        <v/>
      </c>
      <c r="J280" s="135" t="str">
        <f ca="1">IFERROR('Transfer 1'!J52,"")</f>
        <v/>
      </c>
      <c r="K280" s="135" t="str">
        <f t="shared" ref="K280:K287" ca="1" si="69">IFERROR(J280*$C280,"")</f>
        <v/>
      </c>
      <c r="L280" s="135" t="str">
        <f ca="1">IFERROR('Transfer 1'!L52,"")</f>
        <v/>
      </c>
      <c r="M280" s="135" t="str">
        <f t="shared" ref="M280:M287" ca="1" si="70">IFERROR(L280*$C280,"")</f>
        <v/>
      </c>
      <c r="N280" s="135" t="str">
        <f ca="1">IFERROR('Transfer 1'!N52,"")</f>
        <v/>
      </c>
      <c r="O280" s="135" t="str">
        <f t="shared" ref="O280:O287" ca="1" si="71">IFERROR(N280*$C280,"")</f>
        <v/>
      </c>
      <c r="P280" s="46"/>
    </row>
    <row r="281" spans="1:16" ht="15.75" thickBot="1" x14ac:dyDescent="0.3">
      <c r="A281" s="87" t="str">
        <f ca="1">IFERROR('transfer 3'!Q217, "User-defined Recycled/Reused On-Site #1")</f>
        <v>User-defined Recycled/Reused On-Site #1</v>
      </c>
      <c r="B281" s="135" t="str">
        <f ca="1">IFERROR('transfer 3'!R217,"TBD")</f>
        <v>TBD</v>
      </c>
      <c r="C281" s="170" t="str">
        <f ca="1">IFERROR('transfer 3'!Y217,"")</f>
        <v/>
      </c>
      <c r="D281" s="135" t="str">
        <f ca="1">IFERROR('Transfer 1'!D53,"")</f>
        <v/>
      </c>
      <c r="E281" s="135" t="str">
        <f t="shared" ca="1" si="66"/>
        <v/>
      </c>
      <c r="F281" s="135" t="str">
        <f ca="1">IFERROR('Transfer 1'!F53,"")</f>
        <v/>
      </c>
      <c r="G281" s="135" t="str">
        <f t="shared" ca="1" si="67"/>
        <v/>
      </c>
      <c r="H281" s="135" t="str">
        <f ca="1">IFERROR('Transfer 1'!H53,"")</f>
        <v/>
      </c>
      <c r="I281" s="135" t="str">
        <f t="shared" ca="1" si="68"/>
        <v/>
      </c>
      <c r="J281" s="135" t="str">
        <f ca="1">IFERROR('Transfer 1'!J53,"")</f>
        <v/>
      </c>
      <c r="K281" s="135" t="str">
        <f t="shared" ca="1" si="69"/>
        <v/>
      </c>
      <c r="L281" s="135" t="str">
        <f ca="1">IFERROR('Transfer 1'!L53,"")</f>
        <v/>
      </c>
      <c r="M281" s="135" t="str">
        <f t="shared" ca="1" si="70"/>
        <v/>
      </c>
      <c r="N281" s="135" t="str">
        <f ca="1">IFERROR('Transfer 1'!N53,"")</f>
        <v/>
      </c>
      <c r="O281" s="135" t="str">
        <f t="shared" ca="1" si="71"/>
        <v/>
      </c>
      <c r="P281" s="46"/>
    </row>
    <row r="282" spans="1:16" ht="15.75" thickBot="1" x14ac:dyDescent="0.3">
      <c r="A282" s="87" t="str">
        <f ca="1">IFERROR('transfer 3'!Q218, "User-defined Recycled/Reused On-Site #1")</f>
        <v>User-defined Recycled/Reused On-Site #1</v>
      </c>
      <c r="B282" s="135" t="str">
        <f ca="1">IFERROR('transfer 3'!R218,"TBD")</f>
        <v>TBD</v>
      </c>
      <c r="C282" s="170" t="str">
        <f ca="1">IFERROR('transfer 3'!Y218,"")</f>
        <v/>
      </c>
      <c r="D282" s="135" t="str">
        <f ca="1">IFERROR('Transfer 1'!D54,"")</f>
        <v/>
      </c>
      <c r="E282" s="135" t="str">
        <f t="shared" ca="1" si="66"/>
        <v/>
      </c>
      <c r="F282" s="135" t="str">
        <f ca="1">IFERROR('Transfer 1'!F54,"")</f>
        <v/>
      </c>
      <c r="G282" s="135" t="str">
        <f t="shared" ca="1" si="67"/>
        <v/>
      </c>
      <c r="H282" s="135" t="str">
        <f ca="1">IFERROR('Transfer 1'!H54,"")</f>
        <v/>
      </c>
      <c r="I282" s="135" t="str">
        <f t="shared" ca="1" si="68"/>
        <v/>
      </c>
      <c r="J282" s="135" t="str">
        <f ca="1">IFERROR('Transfer 1'!J54,"")</f>
        <v/>
      </c>
      <c r="K282" s="135" t="str">
        <f t="shared" ca="1" si="69"/>
        <v/>
      </c>
      <c r="L282" s="135" t="str">
        <f ca="1">IFERROR('Transfer 1'!L54,"")</f>
        <v/>
      </c>
      <c r="M282" s="135" t="str">
        <f t="shared" ca="1" si="70"/>
        <v/>
      </c>
      <c r="N282" s="135" t="str">
        <f ca="1">IFERROR('Transfer 1'!N54,"")</f>
        <v/>
      </c>
      <c r="O282" s="135" t="str">
        <f t="shared" ca="1" si="71"/>
        <v/>
      </c>
      <c r="P282" s="46"/>
    </row>
    <row r="283" spans="1:16" ht="15.75" thickBot="1" x14ac:dyDescent="0.3">
      <c r="A283" s="87" t="str">
        <f ca="1">IFERROR('transfer 3'!Q219, "User-defined Recycled/Reused On-Site #1")</f>
        <v>User-defined Recycled/Reused On-Site #1</v>
      </c>
      <c r="B283" s="135" t="str">
        <f ca="1">IFERROR('transfer 3'!R219,"TBD")</f>
        <v>TBD</v>
      </c>
      <c r="C283" s="170" t="str">
        <f ca="1">IFERROR('transfer 3'!Y219,"")</f>
        <v/>
      </c>
      <c r="D283" s="135" t="str">
        <f ca="1">IFERROR('Transfer 1'!D55,"")</f>
        <v/>
      </c>
      <c r="E283" s="135" t="str">
        <f t="shared" ca="1" si="66"/>
        <v/>
      </c>
      <c r="F283" s="135" t="str">
        <f ca="1">IFERROR('Transfer 1'!F55,"")</f>
        <v/>
      </c>
      <c r="G283" s="135" t="str">
        <f t="shared" ca="1" si="67"/>
        <v/>
      </c>
      <c r="H283" s="135" t="str">
        <f ca="1">IFERROR('Transfer 1'!H55,"")</f>
        <v/>
      </c>
      <c r="I283" s="135" t="str">
        <f t="shared" ca="1" si="68"/>
        <v/>
      </c>
      <c r="J283" s="135" t="str">
        <f ca="1">IFERROR('Transfer 1'!J55,"")</f>
        <v/>
      </c>
      <c r="K283" s="135" t="str">
        <f t="shared" ca="1" si="69"/>
        <v/>
      </c>
      <c r="L283" s="135" t="str">
        <f ca="1">IFERROR('Transfer 1'!L55,"")</f>
        <v/>
      </c>
      <c r="M283" s="135" t="str">
        <f t="shared" ca="1" si="70"/>
        <v/>
      </c>
      <c r="N283" s="135" t="str">
        <f ca="1">IFERROR('Transfer 1'!N55,"")</f>
        <v/>
      </c>
      <c r="O283" s="135" t="str">
        <f t="shared" ca="1" si="71"/>
        <v/>
      </c>
      <c r="P283" s="46"/>
    </row>
    <row r="284" spans="1:16" ht="15.75" thickBot="1" x14ac:dyDescent="0.3">
      <c r="A284" s="87" t="str">
        <f ca="1">IFERROR('transfer 3'!Q220, "User-defined Recycled/Reused On-Site #1")</f>
        <v>User-defined Recycled/Reused On-Site #1</v>
      </c>
      <c r="B284" s="135" t="str">
        <f ca="1">IFERROR('transfer 3'!R220,"TBD")</f>
        <v>TBD</v>
      </c>
      <c r="C284" s="170" t="str">
        <f ca="1">IFERROR('transfer 3'!Y220,"")</f>
        <v/>
      </c>
      <c r="D284" s="135" t="str">
        <f ca="1">IFERROR('Transfer 1'!D56,"")</f>
        <v/>
      </c>
      <c r="E284" s="135" t="str">
        <f t="shared" ca="1" si="66"/>
        <v/>
      </c>
      <c r="F284" s="135" t="str">
        <f ca="1">IFERROR('Transfer 1'!F56,"")</f>
        <v/>
      </c>
      <c r="G284" s="135" t="str">
        <f t="shared" ca="1" si="67"/>
        <v/>
      </c>
      <c r="H284" s="135" t="str">
        <f ca="1">IFERROR('Transfer 1'!H56,"")</f>
        <v/>
      </c>
      <c r="I284" s="135" t="str">
        <f t="shared" ca="1" si="68"/>
        <v/>
      </c>
      <c r="J284" s="135" t="str">
        <f ca="1">IFERROR('Transfer 1'!J56,"")</f>
        <v/>
      </c>
      <c r="K284" s="135" t="str">
        <f t="shared" ca="1" si="69"/>
        <v/>
      </c>
      <c r="L284" s="135" t="str">
        <f ca="1">IFERROR('Transfer 1'!L56,"")</f>
        <v/>
      </c>
      <c r="M284" s="135" t="str">
        <f t="shared" ca="1" si="70"/>
        <v/>
      </c>
      <c r="N284" s="135" t="str">
        <f ca="1">IFERROR('Transfer 1'!N56,"")</f>
        <v/>
      </c>
      <c r="O284" s="135" t="str">
        <f t="shared" ca="1" si="71"/>
        <v/>
      </c>
      <c r="P284" s="46"/>
    </row>
    <row r="285" spans="1:16" ht="15.75" thickBot="1" x14ac:dyDescent="0.3">
      <c r="A285" s="87" t="str">
        <f ca="1">IFERROR('transfer 3'!Q221, "User-defined Recycled/Reused On-Site #1")</f>
        <v>User-defined Recycled/Reused On-Site #1</v>
      </c>
      <c r="B285" s="135" t="str">
        <f ca="1">IFERROR('transfer 3'!R221,"TBD")</f>
        <v>TBD</v>
      </c>
      <c r="C285" s="170" t="str">
        <f ca="1">IFERROR('transfer 3'!Y221,"")</f>
        <v/>
      </c>
      <c r="D285" s="135" t="str">
        <f ca="1">IFERROR('Transfer 1'!D57,"")</f>
        <v/>
      </c>
      <c r="E285" s="135" t="str">
        <f t="shared" ca="1" si="66"/>
        <v/>
      </c>
      <c r="F285" s="135" t="str">
        <f ca="1">IFERROR('Transfer 1'!F57,"")</f>
        <v/>
      </c>
      <c r="G285" s="135" t="str">
        <f t="shared" ca="1" si="67"/>
        <v/>
      </c>
      <c r="H285" s="135" t="str">
        <f ca="1">IFERROR('Transfer 1'!H57,"")</f>
        <v/>
      </c>
      <c r="I285" s="135" t="str">
        <f t="shared" ca="1" si="68"/>
        <v/>
      </c>
      <c r="J285" s="135" t="str">
        <f ca="1">IFERROR('Transfer 1'!J57,"")</f>
        <v/>
      </c>
      <c r="K285" s="135" t="str">
        <f t="shared" ca="1" si="69"/>
        <v/>
      </c>
      <c r="L285" s="135" t="str">
        <f ca="1">IFERROR('Transfer 1'!L57,"")</f>
        <v/>
      </c>
      <c r="M285" s="135" t="str">
        <f t="shared" ca="1" si="70"/>
        <v/>
      </c>
      <c r="N285" s="135" t="str">
        <f ca="1">IFERROR('Transfer 1'!N57,"")</f>
        <v/>
      </c>
      <c r="O285" s="135" t="str">
        <f t="shared" ca="1" si="71"/>
        <v/>
      </c>
      <c r="P285" s="46"/>
    </row>
    <row r="286" spans="1:16" ht="15.75" thickBot="1" x14ac:dyDescent="0.3">
      <c r="A286" s="87" t="str">
        <f ca="1">IFERROR('transfer 3'!Q222, "User-defined Recycled/Reused On-Site #1")</f>
        <v>User-defined Recycled/Reused On-Site #1</v>
      </c>
      <c r="B286" s="135" t="str">
        <f ca="1">IFERROR('transfer 3'!R222,"TBD")</f>
        <v>TBD</v>
      </c>
      <c r="C286" s="170" t="str">
        <f ca="1">IFERROR('transfer 3'!Y222,"")</f>
        <v/>
      </c>
      <c r="D286" s="135" t="str">
        <f ca="1">IFERROR('Transfer 1'!D58,"")</f>
        <v/>
      </c>
      <c r="E286" s="135" t="str">
        <f t="shared" ca="1" si="66"/>
        <v/>
      </c>
      <c r="F286" s="135" t="str">
        <f ca="1">IFERROR('Transfer 1'!F58,"")</f>
        <v/>
      </c>
      <c r="G286" s="135" t="str">
        <f t="shared" ca="1" si="67"/>
        <v/>
      </c>
      <c r="H286" s="135" t="str">
        <f ca="1">IFERROR('Transfer 1'!H58,"")</f>
        <v/>
      </c>
      <c r="I286" s="135" t="str">
        <f t="shared" ca="1" si="68"/>
        <v/>
      </c>
      <c r="J286" s="135" t="str">
        <f ca="1">IFERROR('Transfer 1'!J58,"")</f>
        <v/>
      </c>
      <c r="K286" s="135" t="str">
        <f t="shared" ca="1" si="69"/>
        <v/>
      </c>
      <c r="L286" s="135" t="str">
        <f ca="1">IFERROR('Transfer 1'!L58,"")</f>
        <v/>
      </c>
      <c r="M286" s="135" t="str">
        <f t="shared" ca="1" si="70"/>
        <v/>
      </c>
      <c r="N286" s="135" t="str">
        <f ca="1">IFERROR('Transfer 1'!N58,"")</f>
        <v/>
      </c>
      <c r="O286" s="135" t="str">
        <f t="shared" ca="1" si="71"/>
        <v/>
      </c>
      <c r="P286" s="46"/>
    </row>
    <row r="287" spans="1:16" ht="15.75" thickBot="1" x14ac:dyDescent="0.3">
      <c r="A287" s="87" t="str">
        <f ca="1">IFERROR('transfer 3'!Q223, "User-defined Recycled/Reused On-Site #1")</f>
        <v>User-defined Recycled/Reused On-Site #1</v>
      </c>
      <c r="B287" s="135" t="str">
        <f ca="1">IFERROR('transfer 3'!R223,"TBD")</f>
        <v>TBD</v>
      </c>
      <c r="C287" s="170" t="str">
        <f ca="1">IFERROR('transfer 3'!Y223,"")</f>
        <v/>
      </c>
      <c r="D287" s="135" t="str">
        <f ca="1">IFERROR('Transfer 1'!D59,"")</f>
        <v/>
      </c>
      <c r="E287" s="135" t="str">
        <f t="shared" ca="1" si="66"/>
        <v/>
      </c>
      <c r="F287" s="135" t="str">
        <f ca="1">IFERROR('Transfer 1'!F59,"")</f>
        <v/>
      </c>
      <c r="G287" s="135" t="str">
        <f t="shared" ca="1" si="67"/>
        <v/>
      </c>
      <c r="H287" s="135" t="str">
        <f ca="1">IFERROR('Transfer 1'!H59,"")</f>
        <v/>
      </c>
      <c r="I287" s="135" t="str">
        <f t="shared" ca="1" si="68"/>
        <v/>
      </c>
      <c r="J287" s="135" t="str">
        <f ca="1">IFERROR('Transfer 1'!J59,"")</f>
        <v/>
      </c>
      <c r="K287" s="135" t="str">
        <f t="shared" ca="1" si="69"/>
        <v/>
      </c>
      <c r="L287" s="135" t="str">
        <f ca="1">IFERROR('Transfer 1'!L59,"")</f>
        <v/>
      </c>
      <c r="M287" s="135" t="str">
        <f t="shared" ca="1" si="70"/>
        <v/>
      </c>
      <c r="N287" s="135" t="str">
        <f ca="1">IFERROR('Transfer 1'!N59,"")</f>
        <v/>
      </c>
      <c r="O287" s="135" t="str">
        <f t="shared" ca="1" si="71"/>
        <v/>
      </c>
      <c r="P287" s="46"/>
    </row>
    <row r="288" spans="1:16" ht="16.5" thickBot="1" x14ac:dyDescent="0.3">
      <c r="A288" s="343" t="s">
        <v>141</v>
      </c>
      <c r="B288" s="344"/>
      <c r="C288" s="344"/>
      <c r="D288" s="344"/>
      <c r="E288" s="344"/>
      <c r="F288" s="344"/>
      <c r="G288" s="344"/>
      <c r="H288" s="344"/>
      <c r="I288" s="344"/>
      <c r="J288" s="344"/>
      <c r="K288" s="344"/>
      <c r="L288" s="344"/>
      <c r="M288" s="344"/>
      <c r="N288" s="344"/>
      <c r="O288" s="345"/>
      <c r="P288" s="46"/>
    </row>
    <row r="289" spans="1:16" ht="15.75" thickBot="1" x14ac:dyDescent="0.3">
      <c r="A289" s="154" t="s">
        <v>156</v>
      </c>
      <c r="B289" s="134"/>
      <c r="C289" s="134"/>
      <c r="D289" s="135"/>
      <c r="E289" s="236">
        <f ca="1">SUM(E136:E154,E176:E187,E193:E198,E202:E204,E217:E220,E221:E231,E235:E239,E244,E257:E276,E279:E287)</f>
        <v>0</v>
      </c>
      <c r="F289" s="135"/>
      <c r="G289" s="236">
        <f ca="1">SUM(G136:G154,G176:G187,G193:G198,G202:G204,G217:G220,G221:G231,G235:G239,G244,G257:G276,G279:G287)</f>
        <v>0</v>
      </c>
      <c r="H289" s="135"/>
      <c r="I289" s="236">
        <f ca="1">SUM(I136:I154,I176:I187,I193:I198,I202:I204,I217:I220,I221:I231,I235:I239,I244,I257:I276,I279:I287)</f>
        <v>0</v>
      </c>
      <c r="J289" s="135"/>
      <c r="K289" s="236">
        <f ca="1">SUM(K136:K154,K176:K187,K193:K198,K202:K204,K217:K220,K221:K231,K235:K239,K244,K257:K276,K279:K287)</f>
        <v>0</v>
      </c>
      <c r="L289" s="135"/>
      <c r="M289" s="236">
        <f ca="1">SUM(M136:M154,M176:M187,M193:M198,M202:M204,M217:M220,M221:M231,M235:M239,M244,M257:M276,M279:M287)</f>
        <v>0</v>
      </c>
      <c r="N289" s="135"/>
      <c r="O289" s="236">
        <f ca="1">SUM(O136:O154,O176:O187,O193:O198,O202:O204,O217:O220,O221:O231,O235:O239,O244,O257:O276,O279:O287)</f>
        <v>0</v>
      </c>
      <c r="P289" s="46"/>
    </row>
    <row r="290" spans="1:16" ht="15.75" x14ac:dyDescent="0.25">
      <c r="A290" s="230" t="str">
        <f>General!$A$4</f>
        <v>Spreadsheets for Environmental Footprint Analysis (SEFA) Version 3.0, November 2019</v>
      </c>
      <c r="B290" s="213"/>
      <c r="C290" s="213"/>
      <c r="D290" s="213"/>
      <c r="E290" s="213"/>
      <c r="F290" s="213"/>
      <c r="G290" s="213"/>
      <c r="H290" s="213"/>
      <c r="I290" s="213"/>
      <c r="J290" s="213"/>
      <c r="K290" s="213"/>
      <c r="L290" s="213"/>
      <c r="M290" s="213"/>
      <c r="N290" s="2"/>
      <c r="O290" s="47" t="e">
        <f ca="1">General!$A$3</f>
        <v>#REF!</v>
      </c>
      <c r="P290" s="46"/>
    </row>
    <row r="291" spans="1:16" x14ac:dyDescent="0.25">
      <c r="A291" s="213"/>
      <c r="B291" s="213"/>
      <c r="C291" s="213"/>
      <c r="D291" s="213"/>
      <c r="E291" s="213"/>
      <c r="F291" s="213"/>
      <c r="G291" s="213"/>
      <c r="H291" s="213"/>
      <c r="I291" s="213"/>
      <c r="J291" s="213"/>
      <c r="K291" s="213"/>
      <c r="L291" s="213"/>
      <c r="M291" s="213"/>
      <c r="N291" s="2"/>
      <c r="O291" s="47" t="e">
        <f ca="1">General!$A$6</f>
        <v>#REF!</v>
      </c>
      <c r="P291" s="46"/>
    </row>
    <row r="292" spans="1:16" x14ac:dyDescent="0.25">
      <c r="A292" s="213"/>
      <c r="B292" s="213"/>
      <c r="C292" s="213"/>
      <c r="D292" s="213"/>
      <c r="E292" s="213"/>
      <c r="F292" s="213"/>
      <c r="G292" s="213"/>
      <c r="H292" s="213"/>
      <c r="I292" s="213"/>
      <c r="J292" s="213"/>
      <c r="K292" s="213"/>
      <c r="L292" s="213"/>
      <c r="M292" s="213"/>
      <c r="N292" s="2"/>
      <c r="O292" s="47" t="s">
        <v>115</v>
      </c>
      <c r="P292" s="46"/>
    </row>
    <row r="293" spans="1:16" ht="18.75" x14ac:dyDescent="0.3">
      <c r="A293" s="354" t="str">
        <f>CONCATENATE(O3," - Intermediate Totals")</f>
        <v>All Components - Intermediate Totals</v>
      </c>
      <c r="B293" s="354"/>
      <c r="C293" s="354"/>
      <c r="D293" s="354"/>
      <c r="E293" s="354"/>
      <c r="F293" s="354"/>
      <c r="G293" s="354"/>
      <c r="H293" s="354"/>
      <c r="I293" s="354"/>
      <c r="J293" s="354"/>
      <c r="K293" s="354"/>
      <c r="L293" s="354"/>
      <c r="M293" s="354"/>
      <c r="N293" s="354"/>
      <c r="O293" s="354"/>
      <c r="P293" s="46"/>
    </row>
    <row r="294" spans="1:16" ht="15.75" thickBot="1" x14ac:dyDescent="0.3">
      <c r="A294" s="46"/>
      <c r="B294" s="46"/>
      <c r="C294" s="46"/>
      <c r="D294" s="46"/>
      <c r="E294" s="46"/>
      <c r="F294" s="46"/>
      <c r="G294" s="46"/>
      <c r="H294" s="46"/>
      <c r="I294" s="46"/>
      <c r="J294" s="46"/>
      <c r="K294" s="46"/>
      <c r="L294" s="46"/>
      <c r="M294" s="46"/>
      <c r="N294" s="46"/>
      <c r="O294" s="46"/>
      <c r="P294" s="46"/>
    </row>
    <row r="295" spans="1:16" ht="15.75" thickBot="1" x14ac:dyDescent="0.3">
      <c r="A295" s="349" t="s">
        <v>19</v>
      </c>
      <c r="B295" s="349" t="s">
        <v>0</v>
      </c>
      <c r="C295" s="349" t="s">
        <v>5</v>
      </c>
      <c r="D295" s="349" t="s">
        <v>6</v>
      </c>
      <c r="E295" s="349"/>
      <c r="F295" s="349" t="s">
        <v>7</v>
      </c>
      <c r="G295" s="349"/>
      <c r="H295" s="349" t="s">
        <v>8</v>
      </c>
      <c r="I295" s="349"/>
      <c r="J295" s="349" t="s">
        <v>9</v>
      </c>
      <c r="K295" s="349"/>
      <c r="L295" s="349" t="s">
        <v>10</v>
      </c>
      <c r="M295" s="349"/>
      <c r="N295" s="349" t="s">
        <v>11</v>
      </c>
      <c r="O295" s="349"/>
      <c r="P295" s="46"/>
    </row>
    <row r="296" spans="1:16" ht="15.75" thickBot="1" x14ac:dyDescent="0.3">
      <c r="A296" s="349"/>
      <c r="B296" s="349"/>
      <c r="C296" s="349"/>
      <c r="D296" s="143" t="s">
        <v>12</v>
      </c>
      <c r="E296" s="349" t="s">
        <v>13</v>
      </c>
      <c r="F296" s="143" t="s">
        <v>12</v>
      </c>
      <c r="G296" s="349" t="s">
        <v>119</v>
      </c>
      <c r="H296" s="143" t="s">
        <v>12</v>
      </c>
      <c r="I296" s="349" t="s">
        <v>14</v>
      </c>
      <c r="J296" s="143" t="s">
        <v>12</v>
      </c>
      <c r="K296" s="349" t="s">
        <v>14</v>
      </c>
      <c r="L296" s="143" t="s">
        <v>12</v>
      </c>
      <c r="M296" s="349" t="s">
        <v>14</v>
      </c>
      <c r="N296" s="143" t="s">
        <v>12</v>
      </c>
      <c r="O296" s="349" t="s">
        <v>14</v>
      </c>
      <c r="P296" s="46"/>
    </row>
    <row r="297" spans="1:16" ht="15.75" thickBot="1" x14ac:dyDescent="0.3">
      <c r="A297" s="349"/>
      <c r="B297" s="349"/>
      <c r="C297" s="349"/>
      <c r="D297" s="143" t="s">
        <v>15</v>
      </c>
      <c r="E297" s="349"/>
      <c r="F297" s="143" t="s">
        <v>15</v>
      </c>
      <c r="G297" s="349"/>
      <c r="H297" s="143" t="s">
        <v>15</v>
      </c>
      <c r="I297" s="349"/>
      <c r="J297" s="143" t="s">
        <v>15</v>
      </c>
      <c r="K297" s="349"/>
      <c r="L297" s="143" t="s">
        <v>15</v>
      </c>
      <c r="M297" s="349"/>
      <c r="N297" s="143" t="s">
        <v>15</v>
      </c>
      <c r="O297" s="349"/>
      <c r="P297" s="46"/>
    </row>
    <row r="298" spans="1:16" x14ac:dyDescent="0.25">
      <c r="A298" s="155"/>
      <c r="B298" s="155"/>
      <c r="C298" s="155"/>
      <c r="D298" s="155"/>
      <c r="E298" s="155"/>
      <c r="F298" s="155"/>
      <c r="G298" s="155"/>
      <c r="H298" s="155"/>
      <c r="I298" s="155"/>
      <c r="J298" s="155"/>
      <c r="K298" s="155"/>
      <c r="L298" s="155"/>
      <c r="M298" s="155"/>
      <c r="N298" s="155"/>
      <c r="O298" s="155"/>
      <c r="P298" s="46"/>
    </row>
    <row r="299" spans="1:16" x14ac:dyDescent="0.25">
      <c r="A299" s="238" t="s">
        <v>185</v>
      </c>
      <c r="B299" s="239"/>
      <c r="C299" s="239"/>
      <c r="D299" s="239"/>
      <c r="E299" s="239"/>
      <c r="F299" s="239"/>
      <c r="G299" s="239"/>
      <c r="H299" s="239"/>
      <c r="I299" s="239"/>
      <c r="J299" s="239"/>
      <c r="K299" s="239"/>
      <c r="L299" s="239"/>
      <c r="M299" s="239"/>
      <c r="N299" s="239"/>
      <c r="O299" s="239"/>
      <c r="P299" s="46"/>
    </row>
    <row r="300" spans="1:16" x14ac:dyDescent="0.25">
      <c r="A300" s="93" t="s">
        <v>324</v>
      </c>
      <c r="B300" s="94" t="s">
        <v>16</v>
      </c>
      <c r="C300" s="240" t="str">
        <f ca="1">IFERROR('transfer 3'!Y17,"")</f>
        <v/>
      </c>
      <c r="D300" s="94">
        <v>3.4129999999999998</v>
      </c>
      <c r="E300" s="94" t="str">
        <f ca="1">IFERROR(D300*$C300,"")</f>
        <v/>
      </c>
      <c r="F300" s="92"/>
      <c r="G300" s="92"/>
      <c r="H300" s="92"/>
      <c r="I300" s="92"/>
      <c r="J300" s="92"/>
      <c r="K300" s="92"/>
      <c r="L300" s="92"/>
      <c r="M300" s="92"/>
      <c r="N300" s="92"/>
      <c r="O300" s="92"/>
      <c r="P300" s="46"/>
    </row>
    <row r="301" spans="1:16" x14ac:dyDescent="0.25">
      <c r="A301" s="156" t="s">
        <v>100</v>
      </c>
      <c r="B301" s="94"/>
      <c r="C301" s="94"/>
      <c r="D301" s="94"/>
      <c r="E301" s="94"/>
      <c r="F301" s="94"/>
      <c r="G301" s="94"/>
      <c r="H301" s="94"/>
      <c r="I301" s="94"/>
      <c r="J301" s="94"/>
      <c r="K301" s="94"/>
      <c r="L301" s="167"/>
      <c r="M301" s="94"/>
      <c r="N301" s="94"/>
      <c r="O301" s="94"/>
      <c r="P301" s="46"/>
    </row>
    <row r="302" spans="1:16" x14ac:dyDescent="0.25">
      <c r="A302" s="93" t="s">
        <v>99</v>
      </c>
      <c r="B302" s="94" t="s">
        <v>16</v>
      </c>
      <c r="C302" s="240" t="str">
        <f ca="1">IFERROR('transfer 3'!Y43,"")</f>
        <v/>
      </c>
      <c r="D302" s="94">
        <v>6.9290000000000003</v>
      </c>
      <c r="E302" s="94" t="str">
        <f t="shared" ref="E302" ca="1" si="72">IFERROR(D302*$C302,"")</f>
        <v/>
      </c>
      <c r="F302" s="94" t="str">
        <f ca="1">IFERROR('Grid Electricity Conversions'!F17,"")</f>
        <v/>
      </c>
      <c r="G302" s="94" t="str">
        <f t="shared" ref="G302" ca="1" si="73">IFERROR(F302*$C302,"")</f>
        <v/>
      </c>
      <c r="H302" s="94" t="str">
        <f ca="1">IFERROR('Grid Electricity Conversions'!H17,"")</f>
        <v/>
      </c>
      <c r="I302" s="94" t="str">
        <f t="shared" ref="I302" ca="1" si="74">IFERROR(H302*$C302,"")</f>
        <v/>
      </c>
      <c r="J302" s="94" t="str">
        <f ca="1">IFERROR('Grid Electricity Conversions'!J17,"")</f>
        <v/>
      </c>
      <c r="K302" s="94" t="str">
        <f t="shared" ref="K302" ca="1" si="75">IFERROR(J302*$C302,"")</f>
        <v/>
      </c>
      <c r="L302" s="94" t="str">
        <f ca="1">IFERROR('Grid Electricity Conversions'!L17,"")</f>
        <v/>
      </c>
      <c r="M302" s="94" t="str">
        <f t="shared" ref="M302" ca="1" si="76">IFERROR(L302*$C302,"")</f>
        <v/>
      </c>
      <c r="N302" s="94" t="str">
        <f ca="1">IFERROR('Grid Electricity Conversions'!N17,"")</f>
        <v/>
      </c>
      <c r="O302" s="94" t="str">
        <f t="shared" ref="O302" ca="1" si="77">IFERROR(N302*$C302,"")</f>
        <v/>
      </c>
      <c r="P302" s="46"/>
    </row>
    <row r="303" spans="1:16" x14ac:dyDescent="0.25">
      <c r="A303" s="157" t="s">
        <v>51</v>
      </c>
      <c r="B303" s="5"/>
      <c r="C303" s="5"/>
      <c r="D303" s="5"/>
      <c r="E303" s="5"/>
      <c r="F303" s="5"/>
      <c r="G303" s="5"/>
      <c r="H303" s="5"/>
      <c r="I303" s="5"/>
      <c r="J303" s="5"/>
      <c r="K303" s="5"/>
      <c r="L303" s="5"/>
      <c r="M303" s="5"/>
      <c r="N303" s="5"/>
      <c r="O303" s="5"/>
      <c r="P303" s="46"/>
    </row>
    <row r="304" spans="1:16" x14ac:dyDescent="0.25">
      <c r="A304" s="158" t="s">
        <v>52</v>
      </c>
      <c r="B304" s="5" t="s">
        <v>16</v>
      </c>
      <c r="C304" s="240" t="str">
        <f ca="1">IFERROR('transfer 3'!Y180,"")</f>
        <v/>
      </c>
      <c r="D304" s="13">
        <f>'Default Conversions'!D93</f>
        <v>3.053799999999999</v>
      </c>
      <c r="E304" s="94" t="str">
        <f t="shared" ref="E304:E308" ca="1" si="78">IFERROR(D304*$C304,"")</f>
        <v/>
      </c>
      <c r="F304" s="13">
        <f>'Default Conversions'!F93</f>
        <v>180</v>
      </c>
      <c r="G304" s="94" t="str">
        <f t="shared" ref="G304:G308" ca="1" si="79">IFERROR(F304*$C304,"")</f>
        <v/>
      </c>
      <c r="H304" s="13">
        <f>'Default Conversions'!H93</f>
        <v>0.76999999999999991</v>
      </c>
      <c r="I304" s="94" t="str">
        <f t="shared" ref="I304:I308" ca="1" si="80">IFERROR(H304*$C304,"")</f>
        <v/>
      </c>
      <c r="J304" s="13">
        <f>'Default Conversions'!J93</f>
        <v>0.15</v>
      </c>
      <c r="K304" s="94" t="str">
        <f t="shared" ref="K304:K308" ca="1" si="81">IFERROR(J304*$C304,"")</f>
        <v/>
      </c>
      <c r="L304" s="13">
        <f>'Default Conversions'!L93</f>
        <v>1.8000000000000002E-2</v>
      </c>
      <c r="M304" s="94" t="str">
        <f t="shared" ref="M304:M308" ca="1" si="82">IFERROR(L304*$C304,"")</f>
        <v/>
      </c>
      <c r="N304" s="13" t="str">
        <f>'Default Conversions'!N93</f>
        <v>NP</v>
      </c>
      <c r="O304" s="94" t="str">
        <f t="shared" ref="O304:O308" ca="1" si="83">IFERROR(N304*$C304,"")</f>
        <v/>
      </c>
      <c r="P304" s="46"/>
    </row>
    <row r="305" spans="1:16" x14ac:dyDescent="0.25">
      <c r="A305" s="158" t="s">
        <v>53</v>
      </c>
      <c r="B305" s="5" t="s">
        <v>16</v>
      </c>
      <c r="C305" s="240" t="str">
        <f ca="1">IFERROR('transfer 3'!Y181,"")</f>
        <v/>
      </c>
      <c r="D305" s="13">
        <f>'Default Conversions'!D94</f>
        <v>1.6317999999999993</v>
      </c>
      <c r="E305" s="94" t="str">
        <f t="shared" ca="1" si="78"/>
        <v/>
      </c>
      <c r="F305" s="13">
        <f>'Default Conversions'!F94</f>
        <v>270</v>
      </c>
      <c r="G305" s="94" t="str">
        <f t="shared" ca="1" si="79"/>
        <v/>
      </c>
      <c r="H305" s="13">
        <f>'Default Conversions'!H94</f>
        <v>0.18000000000000002</v>
      </c>
      <c r="I305" s="94" t="str">
        <f t="shared" ca="1" si="80"/>
        <v/>
      </c>
      <c r="J305" s="13">
        <f>'Default Conversions'!J94</f>
        <v>13</v>
      </c>
      <c r="K305" s="94" t="str">
        <f t="shared" ca="1" si="81"/>
        <v/>
      </c>
      <c r="L305" s="13">
        <f>'Default Conversions'!L94</f>
        <v>7.0999999999999995E-3</v>
      </c>
      <c r="M305" s="94" t="str">
        <f t="shared" ca="1" si="82"/>
        <v/>
      </c>
      <c r="N305" s="13" t="str">
        <f>'Default Conversions'!N94</f>
        <v>NP</v>
      </c>
      <c r="O305" s="94" t="str">
        <f t="shared" ca="1" si="83"/>
        <v/>
      </c>
      <c r="P305" s="46"/>
    </row>
    <row r="306" spans="1:16" x14ac:dyDescent="0.25">
      <c r="A306" s="158" t="s">
        <v>54</v>
      </c>
      <c r="B306" s="5" t="s">
        <v>16</v>
      </c>
      <c r="C306" s="240" t="str">
        <f ca="1">IFERROR('transfer 3'!Y182,"")</f>
        <v/>
      </c>
      <c r="D306" s="13">
        <f>'Default Conversions'!D95</f>
        <v>0.155472</v>
      </c>
      <c r="E306" s="94" t="str">
        <f t="shared" ca="1" si="78"/>
        <v/>
      </c>
      <c r="F306" s="13">
        <f>'Default Conversions'!F95</f>
        <v>25</v>
      </c>
      <c r="G306" s="94" t="str">
        <f t="shared" ca="1" si="79"/>
        <v/>
      </c>
      <c r="H306" s="13">
        <f>'Default Conversions'!H95</f>
        <v>0.15</v>
      </c>
      <c r="I306" s="94" t="str">
        <f t="shared" ca="1" si="80"/>
        <v/>
      </c>
      <c r="J306" s="13">
        <f>'Default Conversions'!J95</f>
        <v>0.5</v>
      </c>
      <c r="K306" s="94" t="str">
        <f t="shared" ca="1" si="81"/>
        <v/>
      </c>
      <c r="L306" s="13">
        <f>'Default Conversions'!L95</f>
        <v>1.5E-3</v>
      </c>
      <c r="M306" s="94" t="str">
        <f t="shared" ca="1" si="82"/>
        <v/>
      </c>
      <c r="N306" s="13" t="str">
        <f>'Default Conversions'!N95</f>
        <v>NP</v>
      </c>
      <c r="O306" s="94" t="str">
        <f t="shared" ca="1" si="83"/>
        <v/>
      </c>
      <c r="P306" s="46"/>
    </row>
    <row r="307" spans="1:16" x14ac:dyDescent="0.25">
      <c r="A307" s="158" t="s">
        <v>55</v>
      </c>
      <c r="B307" s="5" t="s">
        <v>16</v>
      </c>
      <c r="C307" s="240" t="str">
        <f ca="1">IFERROR('transfer 3'!Y183,"")</f>
        <v/>
      </c>
      <c r="D307" s="13">
        <f>'Default Conversions'!D96</f>
        <v>2.2954000000000012</v>
      </c>
      <c r="E307" s="94" t="str">
        <f t="shared" ca="1" si="78"/>
        <v/>
      </c>
      <c r="F307" s="13">
        <f>'Default Conversions'!F96</f>
        <v>270</v>
      </c>
      <c r="G307" s="94" t="str">
        <f t="shared" ca="1" si="79"/>
        <v/>
      </c>
      <c r="H307" s="13">
        <f>'Default Conversions'!H96</f>
        <v>1.7</v>
      </c>
      <c r="I307" s="94" t="str">
        <f t="shared" ca="1" si="80"/>
        <v/>
      </c>
      <c r="J307" s="13">
        <f>'Default Conversions'!J96</f>
        <v>6.8999999999999992E-2</v>
      </c>
      <c r="K307" s="94" t="str">
        <f t="shared" ca="1" si="81"/>
        <v/>
      </c>
      <c r="L307" s="13">
        <f>'Default Conversions'!L96</f>
        <v>4.1999999999999996E-2</v>
      </c>
      <c r="M307" s="94" t="str">
        <f t="shared" ca="1" si="82"/>
        <v/>
      </c>
      <c r="N307" s="13" t="str">
        <f>'Default Conversions'!N96</f>
        <v>NP</v>
      </c>
      <c r="O307" s="94" t="str">
        <f t="shared" ca="1" si="83"/>
        <v/>
      </c>
      <c r="P307" s="46"/>
    </row>
    <row r="308" spans="1:16" x14ac:dyDescent="0.25">
      <c r="A308" s="158" t="s">
        <v>112</v>
      </c>
      <c r="B308" s="5" t="s">
        <v>16</v>
      </c>
      <c r="C308" s="240" t="str">
        <f ca="1">IFERROR('transfer 3'!Y184,"")</f>
        <v/>
      </c>
      <c r="D308" s="13" t="str">
        <f ca="1">IFERROR('Transfer 2'!D27,"")</f>
        <v/>
      </c>
      <c r="E308" s="94" t="str">
        <f t="shared" ca="1" si="78"/>
        <v/>
      </c>
      <c r="F308" s="13" t="str">
        <f ca="1">IFERROR('Transfer 2'!F27,"")</f>
        <v/>
      </c>
      <c r="G308" s="94" t="str">
        <f t="shared" ca="1" si="79"/>
        <v/>
      </c>
      <c r="H308" s="13" t="str">
        <f ca="1">IFERROR('Transfer 2'!H27,"")</f>
        <v/>
      </c>
      <c r="I308" s="94" t="str">
        <f t="shared" ca="1" si="80"/>
        <v/>
      </c>
      <c r="J308" s="13" t="str">
        <f ca="1">IFERROR('Transfer 2'!J27,"")</f>
        <v/>
      </c>
      <c r="K308" s="94" t="str">
        <f t="shared" ca="1" si="81"/>
        <v/>
      </c>
      <c r="L308" s="13" t="str">
        <f ca="1">IFERROR('Transfer 2'!L27,"")</f>
        <v/>
      </c>
      <c r="M308" s="94" t="str">
        <f t="shared" ca="1" si="82"/>
        <v/>
      </c>
      <c r="N308" s="13" t="str">
        <f ca="1">IFERROR('Transfer 2'!N27,"")</f>
        <v/>
      </c>
      <c r="O308" s="94" t="str">
        <f t="shared" ca="1" si="83"/>
        <v/>
      </c>
      <c r="P308" s="46"/>
    </row>
    <row r="309" spans="1:16" x14ac:dyDescent="0.25">
      <c r="A309" s="157" t="s">
        <v>56</v>
      </c>
      <c r="B309" s="5"/>
      <c r="C309" s="5"/>
      <c r="D309" s="5"/>
      <c r="E309" s="5"/>
      <c r="F309" s="5"/>
      <c r="G309" s="5"/>
      <c r="H309" s="5"/>
      <c r="I309" s="5"/>
      <c r="J309" s="5"/>
      <c r="K309" s="5"/>
      <c r="L309" s="5"/>
      <c r="M309" s="5"/>
      <c r="N309" s="5"/>
      <c r="O309" s="5"/>
      <c r="P309" s="46"/>
    </row>
    <row r="310" spans="1:16" x14ac:dyDescent="0.25">
      <c r="A310" s="158" t="s">
        <v>113</v>
      </c>
      <c r="B310" s="5" t="s">
        <v>16</v>
      </c>
      <c r="C310" s="240" t="str">
        <f ca="1">IFERROR('transfer 3'!Y187,"")</f>
        <v/>
      </c>
      <c r="D310" s="5">
        <f>0.1*(D69+D11)</f>
        <v>1.0342</v>
      </c>
      <c r="E310" s="94" t="str">
        <f ca="1">IFERROR(D310*$C310,"")</f>
        <v/>
      </c>
      <c r="F310" s="5" t="str">
        <f ca="1">IFERROR(0.1*F302,"")</f>
        <v/>
      </c>
      <c r="G310" s="94" t="str">
        <f ca="1">IFERROR(F310*$C310,"")</f>
        <v/>
      </c>
      <c r="H310" s="5" t="str">
        <f ca="1">IFERROR(0.1*H302,"")</f>
        <v/>
      </c>
      <c r="I310" s="94" t="str">
        <f ca="1">IFERROR(H310*$C310,"")</f>
        <v/>
      </c>
      <c r="J310" s="5" t="str">
        <f ca="1">IFERROR(0.1*J302,"")</f>
        <v/>
      </c>
      <c r="K310" s="94" t="str">
        <f ca="1">IFERROR(J310*$C310,"")</f>
        <v/>
      </c>
      <c r="L310" s="5" t="str">
        <f ca="1">IFERROR(0.1*L302,"")</f>
        <v/>
      </c>
      <c r="M310" s="94" t="str">
        <f ca="1">IFERROR(L310*$C310,"")</f>
        <v/>
      </c>
      <c r="N310" s="5" t="str">
        <f ca="1">IFERROR(0.1*N302,"")</f>
        <v/>
      </c>
      <c r="O310" s="94" t="str">
        <f ca="1">IFERROR(N310*$C310,"")</f>
        <v/>
      </c>
      <c r="P310" s="46"/>
    </row>
    <row r="311" spans="1:16" x14ac:dyDescent="0.25">
      <c r="A311" s="237" t="s">
        <v>185</v>
      </c>
      <c r="B311" s="161"/>
      <c r="C311" s="163"/>
      <c r="D311" s="162"/>
      <c r="E311" s="163">
        <f ca="1">SUM(E300,E302,E304:E308,E310)</f>
        <v>0</v>
      </c>
      <c r="F311" s="164"/>
      <c r="G311" s="163">
        <f ca="1">SUM(G302,G304:G308,G310)</f>
        <v>0</v>
      </c>
      <c r="H311" s="164"/>
      <c r="I311" s="163">
        <f ca="1">SUM(I302,I304:I308,I310)</f>
        <v>0</v>
      </c>
      <c r="J311" s="164"/>
      <c r="K311" s="163">
        <f ca="1">SUM(K302,K304:K308,K310)</f>
        <v>0</v>
      </c>
      <c r="L311" s="164"/>
      <c r="M311" s="163">
        <f ca="1">SUM(M302,M304:M308,M310)</f>
        <v>0</v>
      </c>
      <c r="N311" s="164"/>
      <c r="O311" s="163">
        <f ca="1">SUM(O302,O304:O308,O310)</f>
        <v>0</v>
      </c>
      <c r="P311" s="46"/>
    </row>
    <row r="312" spans="1:16" x14ac:dyDescent="0.25">
      <c r="A312" s="158"/>
      <c r="B312" s="5"/>
      <c r="C312" s="5"/>
      <c r="D312" s="8"/>
      <c r="E312" s="159"/>
      <c r="F312" s="160"/>
      <c r="G312" s="159"/>
      <c r="H312" s="160"/>
      <c r="I312" s="159"/>
      <c r="J312" s="160"/>
      <c r="K312" s="159"/>
      <c r="L312" s="160"/>
      <c r="M312" s="159"/>
      <c r="N312" s="160"/>
      <c r="O312" s="159"/>
      <c r="P312" s="46"/>
    </row>
    <row r="313" spans="1:16" x14ac:dyDescent="0.25">
      <c r="A313" s="214" t="s">
        <v>126</v>
      </c>
      <c r="B313" s="161"/>
      <c r="C313" s="161"/>
      <c r="D313" s="162"/>
      <c r="E313" s="163"/>
      <c r="F313" s="164"/>
      <c r="G313" s="163"/>
      <c r="H313" s="164"/>
      <c r="I313" s="163"/>
      <c r="J313" s="164"/>
      <c r="K313" s="163"/>
      <c r="L313" s="164"/>
      <c r="M313" s="163"/>
      <c r="N313" s="164"/>
      <c r="O313" s="163"/>
      <c r="P313" s="46"/>
    </row>
    <row r="314" spans="1:16" x14ac:dyDescent="0.25">
      <c r="A314" s="165" t="s">
        <v>127</v>
      </c>
      <c r="B314" s="5"/>
      <c r="C314" s="5"/>
      <c r="D314" s="5"/>
      <c r="E314" s="5"/>
      <c r="F314" s="5"/>
      <c r="G314" s="5"/>
      <c r="H314" s="5"/>
      <c r="I314" s="5"/>
      <c r="J314" s="5"/>
      <c r="K314" s="5"/>
      <c r="L314" s="5"/>
      <c r="M314" s="5"/>
      <c r="N314" s="5"/>
      <c r="O314" s="5"/>
      <c r="P314" s="46"/>
    </row>
    <row r="315" spans="1:16" x14ac:dyDescent="0.25">
      <c r="A315" s="93" t="s">
        <v>301</v>
      </c>
      <c r="B315" s="94" t="s">
        <v>17</v>
      </c>
      <c r="C315" s="240" t="str">
        <f t="shared" ref="C315:D317" ca="1" si="84">IFERROR(C25,"")</f>
        <v/>
      </c>
      <c r="D315" s="94">
        <f t="shared" si="84"/>
        <v>0.124</v>
      </c>
      <c r="E315" s="94" t="str">
        <f t="shared" ref="E315:E321" ca="1" si="85">IFERROR(D315*$C315,"")</f>
        <v/>
      </c>
      <c r="F315" s="94" t="str">
        <f ca="1">IFERROR(F25,"")</f>
        <v/>
      </c>
      <c r="G315" s="94" t="str">
        <f t="shared" ref="G315:G321" ca="1" si="86">IFERROR(F315*$C315,"")</f>
        <v/>
      </c>
      <c r="H315" s="94" t="str">
        <f ca="1">IFERROR(H25,"")</f>
        <v/>
      </c>
      <c r="I315" s="94" t="str">
        <f t="shared" ref="I315:I321" ca="1" si="87">IFERROR(H315*$C315,"")</f>
        <v/>
      </c>
      <c r="J315" s="94" t="str">
        <f ca="1">IFERROR(J25,"")</f>
        <v/>
      </c>
      <c r="K315" s="94" t="str">
        <f t="shared" ref="K315:K321" ca="1" si="88">IFERROR(J315*$C315,"")</f>
        <v/>
      </c>
      <c r="L315" s="94" t="str">
        <f ca="1">IFERROR(L25,"")</f>
        <v/>
      </c>
      <c r="M315" s="94" t="str">
        <f t="shared" ref="M315:M321" ca="1" si="89">IFERROR(L315*$C315,"")</f>
        <v/>
      </c>
      <c r="N315" s="94" t="str">
        <f ca="1">IFERROR(N25,"")</f>
        <v/>
      </c>
      <c r="O315" s="94" t="str">
        <f t="shared" ref="O315:O321" ca="1" si="90">IFERROR(N315*$C315,"")</f>
        <v/>
      </c>
      <c r="P315" s="46"/>
    </row>
    <row r="316" spans="1:16" x14ac:dyDescent="0.25">
      <c r="A316" s="93" t="s">
        <v>302</v>
      </c>
      <c r="B316" s="94" t="s">
        <v>17</v>
      </c>
      <c r="C316" s="240" t="str">
        <f t="shared" ca="1" si="84"/>
        <v/>
      </c>
      <c r="D316" s="94">
        <f t="shared" si="84"/>
        <v>0.124</v>
      </c>
      <c r="E316" s="94" t="str">
        <f t="shared" ca="1" si="85"/>
        <v/>
      </c>
      <c r="F316" s="94">
        <f>IFERROR(F26,"")</f>
        <v>17.48</v>
      </c>
      <c r="G316" s="94" t="str">
        <f t="shared" ca="1" si="86"/>
        <v/>
      </c>
      <c r="H316" s="94">
        <f>IFERROR(H26,"")</f>
        <v>3.6999999999999998E-2</v>
      </c>
      <c r="I316" s="94" t="str">
        <f t="shared" ca="1" si="87"/>
        <v/>
      </c>
      <c r="J316" s="94">
        <f>IFERROR(J26,"")</f>
        <v>2.5000000000000001E-4</v>
      </c>
      <c r="K316" s="94" t="str">
        <f t="shared" ca="1" si="88"/>
        <v/>
      </c>
      <c r="L316" s="94">
        <f>IFERROR(L26,"")</f>
        <v>0.16500000000000001</v>
      </c>
      <c r="M316" s="94" t="str">
        <f t="shared" ca="1" si="89"/>
        <v/>
      </c>
      <c r="N316" s="94">
        <f>IFERROR(N26,"")</f>
        <v>8.0000000000000007E-5</v>
      </c>
      <c r="O316" s="94" t="str">
        <f t="shared" ca="1" si="90"/>
        <v/>
      </c>
      <c r="P316" s="46"/>
    </row>
    <row r="317" spans="1:16" x14ac:dyDescent="0.25">
      <c r="A317" s="93" t="s">
        <v>303</v>
      </c>
      <c r="B317" s="94" t="s">
        <v>17</v>
      </c>
      <c r="C317" s="240" t="str">
        <f t="shared" ca="1" si="84"/>
        <v/>
      </c>
      <c r="D317" s="94">
        <f t="shared" si="84"/>
        <v>0.124</v>
      </c>
      <c r="E317" s="94" t="str">
        <f t="shared" ca="1" si="85"/>
        <v/>
      </c>
      <c r="F317" s="94">
        <f>IFERROR(F27,"")</f>
        <v>19.93</v>
      </c>
      <c r="G317" s="94" t="str">
        <f t="shared" ca="1" si="86"/>
        <v/>
      </c>
      <c r="H317" s="94">
        <f>IFERROR(H27,"")</f>
        <v>3.2000000000000001E-2</v>
      </c>
      <c r="I317" s="94" t="str">
        <f t="shared" ca="1" si="87"/>
        <v/>
      </c>
      <c r="J317" s="94">
        <f>IFERROR(J27,"")</f>
        <v>2.9E-4</v>
      </c>
      <c r="K317" s="94" t="str">
        <f t="shared" ca="1" si="88"/>
        <v/>
      </c>
      <c r="L317" s="94">
        <f>IFERROR(L27,"")</f>
        <v>2E-3</v>
      </c>
      <c r="M317" s="94" t="str">
        <f t="shared" ca="1" si="89"/>
        <v/>
      </c>
      <c r="N317" s="94">
        <f>IFERROR(N27,"")</f>
        <v>9.0000000000000006E-5</v>
      </c>
      <c r="O317" s="94" t="str">
        <f t="shared" ca="1" si="90"/>
        <v/>
      </c>
      <c r="P317" s="46"/>
    </row>
    <row r="318" spans="1:16" x14ac:dyDescent="0.25">
      <c r="A318" s="93" t="s">
        <v>109</v>
      </c>
      <c r="B318" s="94" t="s">
        <v>17</v>
      </c>
      <c r="C318" s="240" t="str">
        <f t="shared" ref="C318:D321" ca="1" si="91">IFERROR(C98,"")</f>
        <v/>
      </c>
      <c r="D318" s="94">
        <f t="shared" si="91"/>
        <v>0.124</v>
      </c>
      <c r="E318" s="94" t="str">
        <f t="shared" ca="1" si="85"/>
        <v/>
      </c>
      <c r="F318" s="94">
        <f>IFERROR(F98,"")</f>
        <v>19.600000000000001</v>
      </c>
      <c r="G318" s="94" t="str">
        <f t="shared" ca="1" si="86"/>
        <v/>
      </c>
      <c r="H318" s="94">
        <f>IFERROR(H98,"")</f>
        <v>0.11</v>
      </c>
      <c r="I318" s="94" t="str">
        <f t="shared" ca="1" si="87"/>
        <v/>
      </c>
      <c r="J318" s="94">
        <f>IFERROR(J98,"")</f>
        <v>4.4999999999999997E-3</v>
      </c>
      <c r="K318" s="94" t="str">
        <f t="shared" ca="1" si="88"/>
        <v/>
      </c>
      <c r="L318" s="94">
        <f>IFERROR(L98,"")</f>
        <v>5.4000000000000001E-4</v>
      </c>
      <c r="M318" s="94" t="str">
        <f t="shared" ca="1" si="89"/>
        <v/>
      </c>
      <c r="N318" s="94" t="str">
        <f ca="1">IFERROR(N98,"")</f>
        <v/>
      </c>
      <c r="O318" s="94" t="str">
        <f t="shared" ca="1" si="90"/>
        <v/>
      </c>
      <c r="P318" s="46"/>
    </row>
    <row r="319" spans="1:16" x14ac:dyDescent="0.25">
      <c r="A319" s="93" t="s">
        <v>312</v>
      </c>
      <c r="B319" s="94" t="s">
        <v>17</v>
      </c>
      <c r="C319" s="240" t="str">
        <f t="shared" ca="1" si="91"/>
        <v/>
      </c>
      <c r="D319" s="94">
        <f t="shared" si="91"/>
        <v>0.124</v>
      </c>
      <c r="E319" s="94" t="str">
        <f t="shared" ca="1" si="85"/>
        <v/>
      </c>
      <c r="F319" s="94">
        <f>IFERROR(F99,"")</f>
        <v>19.77</v>
      </c>
      <c r="G319" s="94" t="str">
        <f t="shared" ca="1" si="86"/>
        <v/>
      </c>
      <c r="H319" s="94">
        <f>IFERROR(H99,"")</f>
        <v>2.7E-2</v>
      </c>
      <c r="I319" s="94" t="str">
        <f t="shared" ca="1" si="87"/>
        <v/>
      </c>
      <c r="J319" s="94">
        <f>IFERROR(J99,"")</f>
        <v>3.6000000000000002E-4</v>
      </c>
      <c r="K319" s="94" t="str">
        <f t="shared" ca="1" si="88"/>
        <v/>
      </c>
      <c r="L319" s="94">
        <f>IFERROR(L99,"")</f>
        <v>3.0000000000000001E-3</v>
      </c>
      <c r="M319" s="94" t="str">
        <f t="shared" ca="1" si="89"/>
        <v/>
      </c>
      <c r="N319" s="94">
        <f>IFERROR(N99,"")</f>
        <v>6.7000000000000002E-3</v>
      </c>
      <c r="O319" s="94" t="str">
        <f t="shared" ca="1" si="90"/>
        <v/>
      </c>
      <c r="P319" s="46"/>
    </row>
    <row r="320" spans="1:16" x14ac:dyDescent="0.25">
      <c r="A320" s="93" t="s">
        <v>313</v>
      </c>
      <c r="B320" s="94" t="s">
        <v>17</v>
      </c>
      <c r="C320" s="240" t="str">
        <f t="shared" ca="1" si="91"/>
        <v/>
      </c>
      <c r="D320" s="94">
        <f t="shared" si="91"/>
        <v>0.124</v>
      </c>
      <c r="E320" s="94" t="str">
        <f t="shared" ca="1" si="85"/>
        <v/>
      </c>
      <c r="F320" s="94">
        <f>IFERROR(F100,"")</f>
        <v>19.79</v>
      </c>
      <c r="G320" s="94" t="str">
        <f t="shared" ca="1" si="86"/>
        <v/>
      </c>
      <c r="H320" s="94">
        <f>IFERROR(H100,"")</f>
        <v>3.5000000000000003E-2</v>
      </c>
      <c r="I320" s="94" t="str">
        <f t="shared" ca="1" si="87"/>
        <v/>
      </c>
      <c r="J320" s="94">
        <f>IFERROR(J100,"")</f>
        <v>3.6000000000000002E-4</v>
      </c>
      <c r="K320" s="94" t="str">
        <f t="shared" ca="1" si="88"/>
        <v/>
      </c>
      <c r="L320" s="94">
        <f>IFERROR(L100,"")</f>
        <v>3.0000000000000001E-3</v>
      </c>
      <c r="M320" s="94" t="str">
        <f t="shared" ca="1" si="89"/>
        <v/>
      </c>
      <c r="N320" s="94">
        <f>IFERROR(N100,"")</f>
        <v>6.6100000000000004E-3</v>
      </c>
      <c r="O320" s="94" t="str">
        <f t="shared" ca="1" si="90"/>
        <v/>
      </c>
      <c r="P320" s="46"/>
    </row>
    <row r="321" spans="1:16" x14ac:dyDescent="0.25">
      <c r="A321" s="93" t="s">
        <v>314</v>
      </c>
      <c r="B321" s="94" t="s">
        <v>17</v>
      </c>
      <c r="C321" s="240" t="str">
        <f t="shared" ca="1" si="91"/>
        <v/>
      </c>
      <c r="D321" s="94">
        <f t="shared" si="91"/>
        <v>0.124</v>
      </c>
      <c r="E321" s="94" t="str">
        <f t="shared" ca="1" si="85"/>
        <v/>
      </c>
      <c r="F321" s="94" t="str">
        <f ca="1">IFERROR(F101,"")</f>
        <v/>
      </c>
      <c r="G321" s="94" t="str">
        <f t="shared" ca="1" si="86"/>
        <v/>
      </c>
      <c r="H321" s="94" t="str">
        <f ca="1">IFERROR(H101,"")</f>
        <v/>
      </c>
      <c r="I321" s="94" t="str">
        <f t="shared" ca="1" si="87"/>
        <v/>
      </c>
      <c r="J321" s="94" t="str">
        <f ca="1">IFERROR(J101,"")</f>
        <v/>
      </c>
      <c r="K321" s="94" t="str">
        <f t="shared" ca="1" si="88"/>
        <v/>
      </c>
      <c r="L321" s="94" t="str">
        <f ca="1">IFERROR(L101,"")</f>
        <v/>
      </c>
      <c r="M321" s="94" t="str">
        <f t="shared" ca="1" si="89"/>
        <v/>
      </c>
      <c r="N321" s="94" t="str">
        <f ca="1">IFERROR(N101,"")</f>
        <v/>
      </c>
      <c r="O321" s="94" t="str">
        <f t="shared" ca="1" si="90"/>
        <v/>
      </c>
      <c r="P321" s="46"/>
    </row>
    <row r="322" spans="1:16" x14ac:dyDescent="0.25">
      <c r="A322" s="93" t="s">
        <v>106</v>
      </c>
      <c r="B322" s="94" t="s">
        <v>17</v>
      </c>
      <c r="C322" s="240" t="str">
        <f ca="1">IFERROR(C195,"")</f>
        <v/>
      </c>
      <c r="D322" s="94">
        <f>IFERROR(D195,"")</f>
        <v>3.3000000000000002E-2</v>
      </c>
      <c r="E322" s="94" t="str">
        <f ca="1">IFERROR(D322*$C322,"")</f>
        <v/>
      </c>
      <c r="F322" s="94">
        <f>IFERROR(F195,"")</f>
        <v>2.8</v>
      </c>
      <c r="G322" s="94" t="str">
        <f ca="1">IFERROR(F322*$C322,"")</f>
        <v/>
      </c>
      <c r="H322" s="94">
        <f>IFERROR(H195,"")</f>
        <v>4.5999999999999999E-3</v>
      </c>
      <c r="I322" s="94" t="str">
        <f ca="1">IFERROR(H322*$C322,"")</f>
        <v/>
      </c>
      <c r="J322" s="94">
        <f>IFERROR(J195,"")</f>
        <v>5.0000000000000001E-3</v>
      </c>
      <c r="K322" s="94" t="str">
        <f ca="1">IFERROR(J322*$C322,"")</f>
        <v/>
      </c>
      <c r="L322" s="94">
        <f>IFERROR(L195,"")</f>
        <v>1.5E-3</v>
      </c>
      <c r="M322" s="94" t="str">
        <f ca="1">IFERROR(L322*$C322,"")</f>
        <v/>
      </c>
      <c r="N322" s="94">
        <f>IFERROR(N195,"")</f>
        <v>1E-3</v>
      </c>
      <c r="O322" s="94" t="str">
        <f ca="1">IFERROR(N322*$C322,"")</f>
        <v/>
      </c>
      <c r="P322" s="46"/>
    </row>
    <row r="323" spans="1:16" x14ac:dyDescent="0.25">
      <c r="A323" s="215" t="s">
        <v>127</v>
      </c>
      <c r="B323" s="161"/>
      <c r="C323" s="166">
        <f ca="1">SUM(C315:C321)</f>
        <v>0</v>
      </c>
      <c r="D323" s="161"/>
      <c r="E323" s="166">
        <f ca="1">SUM(E315:E322)</f>
        <v>0</v>
      </c>
      <c r="F323" s="166"/>
      <c r="G323" s="166">
        <f ca="1">SUM(G315:G322)</f>
        <v>0</v>
      </c>
      <c r="H323" s="166"/>
      <c r="I323" s="166">
        <f ca="1">SUM(I315:I322)</f>
        <v>0</v>
      </c>
      <c r="J323" s="166"/>
      <c r="K323" s="166">
        <f ca="1">SUM(K315:K322)</f>
        <v>0</v>
      </c>
      <c r="L323" s="166"/>
      <c r="M323" s="166">
        <f ca="1">SUM(M315:M322)</f>
        <v>0</v>
      </c>
      <c r="N323" s="166"/>
      <c r="O323" s="166">
        <f ca="1">SUM(O315:O322)</f>
        <v>0</v>
      </c>
      <c r="P323" s="46"/>
    </row>
    <row r="324" spans="1:16" x14ac:dyDescent="0.25">
      <c r="A324" s="7"/>
      <c r="B324" s="7"/>
      <c r="C324" s="7"/>
      <c r="D324" s="7"/>
      <c r="E324" s="7"/>
      <c r="F324" s="7"/>
      <c r="G324" s="7"/>
      <c r="H324" s="7"/>
      <c r="I324" s="7"/>
      <c r="J324" s="7"/>
      <c r="K324" s="7"/>
      <c r="L324" s="7"/>
      <c r="M324" s="7"/>
      <c r="N324" s="7"/>
      <c r="O324" s="7"/>
      <c r="P324" s="46"/>
    </row>
    <row r="325" spans="1:16" x14ac:dyDescent="0.25">
      <c r="A325" s="165" t="s">
        <v>128</v>
      </c>
      <c r="B325" s="7"/>
      <c r="C325" s="7"/>
      <c r="D325" s="7"/>
      <c r="E325" s="7"/>
      <c r="F325" s="7"/>
      <c r="G325" s="7"/>
      <c r="H325" s="7"/>
      <c r="I325" s="7"/>
      <c r="J325" s="7"/>
      <c r="K325" s="7"/>
      <c r="L325" s="7"/>
      <c r="M325" s="7"/>
      <c r="N325" s="7"/>
      <c r="O325" s="7"/>
      <c r="P325" s="46"/>
    </row>
    <row r="326" spans="1:16" x14ac:dyDescent="0.25">
      <c r="A326" s="93" t="s">
        <v>297</v>
      </c>
      <c r="B326" s="94" t="s">
        <v>17</v>
      </c>
      <c r="C326" s="240" t="str">
        <f t="shared" ref="C326:D329" ca="1" si="92">IFERROR(C21,"")</f>
        <v/>
      </c>
      <c r="D326" s="94">
        <f t="shared" si="92"/>
        <v>0.13900000000000001</v>
      </c>
      <c r="E326" s="94" t="str">
        <f t="shared" ref="E326:E333" ca="1" si="93">IFERROR(D326*$C326,"")</f>
        <v/>
      </c>
      <c r="F326" s="94" t="str">
        <f ca="1">IFERROR(F21,"")</f>
        <v/>
      </c>
      <c r="G326" s="94" t="str">
        <f t="shared" ref="G326:G333" ca="1" si="94">IFERROR(F326*$C326,"")</f>
        <v/>
      </c>
      <c r="H326" s="94" t="str">
        <f ca="1">IFERROR(H21,"")</f>
        <v/>
      </c>
      <c r="I326" s="94" t="str">
        <f t="shared" ref="I326:I333" ca="1" si="95">IFERROR(H326*$C326,"")</f>
        <v/>
      </c>
      <c r="J326" s="94" t="str">
        <f ca="1">IFERROR(J21,"")</f>
        <v/>
      </c>
      <c r="K326" s="94" t="str">
        <f t="shared" ref="K326:K333" ca="1" si="96">IFERROR(J326*$C326,"")</f>
        <v/>
      </c>
      <c r="L326" s="94" t="str">
        <f ca="1">IFERROR(L21,"")</f>
        <v/>
      </c>
      <c r="M326" s="94" t="str">
        <f t="shared" ref="M326:M333" ca="1" si="97">IFERROR(L326*$C326,"")</f>
        <v/>
      </c>
      <c r="N326" s="94" t="str">
        <f ca="1">IFERROR(N21,"")</f>
        <v/>
      </c>
      <c r="O326" s="94" t="str">
        <f t="shared" ref="O326:O333" ca="1" si="98">IFERROR(N326*$C326,"")</f>
        <v/>
      </c>
      <c r="P326" s="46"/>
    </row>
    <row r="327" spans="1:16" x14ac:dyDescent="0.25">
      <c r="A327" s="93" t="s">
        <v>298</v>
      </c>
      <c r="B327" s="94" t="s">
        <v>17</v>
      </c>
      <c r="C327" s="240" t="str">
        <f t="shared" ca="1" si="92"/>
        <v/>
      </c>
      <c r="D327" s="94">
        <f t="shared" si="92"/>
        <v>0.13900000000000001</v>
      </c>
      <c r="E327" s="94" t="str">
        <f t="shared" ca="1" si="93"/>
        <v/>
      </c>
      <c r="F327" s="94">
        <f>IFERROR(F22,"")</f>
        <v>22.21</v>
      </c>
      <c r="G327" s="94" t="str">
        <f t="shared" ca="1" si="94"/>
        <v/>
      </c>
      <c r="H327" s="94">
        <f>IFERROR(H22,"")</f>
        <v>0.1565</v>
      </c>
      <c r="I327" s="94" t="str">
        <f t="shared" ca="1" si="95"/>
        <v/>
      </c>
      <c r="J327" s="94">
        <f>IFERROR(J22,"")</f>
        <v>1.45E-4</v>
      </c>
      <c r="K327" s="94" t="str">
        <f t="shared" ca="1" si="96"/>
        <v/>
      </c>
      <c r="L327" s="94">
        <f>IFERROR(L22,"")</f>
        <v>1.4499999999999999E-2</v>
      </c>
      <c r="M327" s="94" t="str">
        <f t="shared" ca="1" si="97"/>
        <v/>
      </c>
      <c r="N327" s="94">
        <f>IFERROR(N22,"")</f>
        <v>4.0000000000000003E-5</v>
      </c>
      <c r="O327" s="94" t="str">
        <f t="shared" ca="1" si="98"/>
        <v/>
      </c>
      <c r="P327" s="46"/>
    </row>
    <row r="328" spans="1:16" x14ac:dyDescent="0.25">
      <c r="A328" s="93" t="s">
        <v>299</v>
      </c>
      <c r="B328" s="94" t="s">
        <v>17</v>
      </c>
      <c r="C328" s="240" t="str">
        <f t="shared" ca="1" si="92"/>
        <v/>
      </c>
      <c r="D328" s="94">
        <f t="shared" si="92"/>
        <v>0.13900000000000001</v>
      </c>
      <c r="E328" s="94" t="str">
        <f t="shared" ca="1" si="93"/>
        <v/>
      </c>
      <c r="F328" s="94">
        <f>IFERROR(F23,"")</f>
        <v>22.24</v>
      </c>
      <c r="G328" s="94" t="str">
        <f t="shared" ca="1" si="94"/>
        <v/>
      </c>
      <c r="H328" s="94">
        <f>IFERROR(H23,"")</f>
        <v>0.10100000000000001</v>
      </c>
      <c r="I328" s="94" t="str">
        <f t="shared" ca="1" si="95"/>
        <v/>
      </c>
      <c r="J328" s="94">
        <f>IFERROR(J23,"")</f>
        <v>1.2999999999999999E-4</v>
      </c>
      <c r="K328" s="94" t="str">
        <f t="shared" ca="1" si="96"/>
        <v/>
      </c>
      <c r="L328" s="94">
        <f>IFERROR(L23,"")</f>
        <v>8.9999999999999993E-3</v>
      </c>
      <c r="M328" s="94" t="str">
        <f t="shared" ca="1" si="97"/>
        <v/>
      </c>
      <c r="N328" s="94">
        <f>IFERROR(N23,"")</f>
        <v>4.0000000000000003E-5</v>
      </c>
      <c r="O328" s="94" t="str">
        <f t="shared" ca="1" si="98"/>
        <v/>
      </c>
      <c r="P328" s="46"/>
    </row>
    <row r="329" spans="1:16" x14ac:dyDescent="0.25">
      <c r="A329" s="93" t="s">
        <v>300</v>
      </c>
      <c r="B329" s="94" t="s">
        <v>17</v>
      </c>
      <c r="C329" s="240" t="str">
        <f t="shared" ca="1" si="92"/>
        <v/>
      </c>
      <c r="D329" s="94">
        <f t="shared" si="92"/>
        <v>0.13900000000000001</v>
      </c>
      <c r="E329" s="94" t="str">
        <f t="shared" ca="1" si="93"/>
        <v/>
      </c>
      <c r="F329" s="94">
        <f>IFERROR(F24,"")</f>
        <v>22.24</v>
      </c>
      <c r="G329" s="94" t="str">
        <f t="shared" ca="1" si="94"/>
        <v/>
      </c>
      <c r="H329" s="94">
        <f>IFERROR(H24,"")</f>
        <v>0.14899999999999999</v>
      </c>
      <c r="I329" s="94" t="str">
        <f t="shared" ca="1" si="95"/>
        <v/>
      </c>
      <c r="J329" s="94">
        <f>IFERROR(J24,"")</f>
        <v>1.2999999999999999E-4</v>
      </c>
      <c r="K329" s="94" t="str">
        <f t="shared" ca="1" si="96"/>
        <v/>
      </c>
      <c r="L329" s="94">
        <f>IFERROR(L24,"")</f>
        <v>6.0000000000000001E-3</v>
      </c>
      <c r="M329" s="94" t="str">
        <f t="shared" ca="1" si="97"/>
        <v/>
      </c>
      <c r="N329" s="94">
        <f>IFERROR(N24,"")</f>
        <v>4.0000000000000003E-5</v>
      </c>
      <c r="O329" s="94" t="str">
        <f t="shared" ca="1" si="98"/>
        <v/>
      </c>
      <c r="P329" s="46"/>
    </row>
    <row r="330" spans="1:16" x14ac:dyDescent="0.25">
      <c r="A330" s="93" t="s">
        <v>108</v>
      </c>
      <c r="B330" s="94" t="s">
        <v>17</v>
      </c>
      <c r="C330" s="240" t="str">
        <f t="shared" ref="C330:D333" ca="1" si="99">IFERROR(C94,"")</f>
        <v/>
      </c>
      <c r="D330" s="94">
        <f t="shared" si="99"/>
        <v>0.13900000000000001</v>
      </c>
      <c r="E330" s="94" t="str">
        <f t="shared" ca="1" si="93"/>
        <v/>
      </c>
      <c r="F330" s="94">
        <f>IFERROR(F94,"")</f>
        <v>22.5</v>
      </c>
      <c r="G330" s="94" t="str">
        <f t="shared" ca="1" si="94"/>
        <v/>
      </c>
      <c r="H330" s="94">
        <f>IFERROR(H94,"")</f>
        <v>0.17</v>
      </c>
      <c r="I330" s="94" t="str">
        <f t="shared" ca="1" si="95"/>
        <v/>
      </c>
      <c r="J330" s="94">
        <f>IFERROR(J94,"")</f>
        <v>5.4000000000000003E-3</v>
      </c>
      <c r="K330" s="94" t="str">
        <f t="shared" ca="1" si="96"/>
        <v/>
      </c>
      <c r="L330" s="94">
        <f>IFERROR(L94,"")</f>
        <v>3.3999999999999998E-3</v>
      </c>
      <c r="M330" s="94" t="str">
        <f t="shared" ca="1" si="97"/>
        <v/>
      </c>
      <c r="N330" s="94">
        <f>IFERROR(N94,"")</f>
        <v>5.2000000000000002E-6</v>
      </c>
      <c r="O330" s="94" t="str">
        <f t="shared" ca="1" si="98"/>
        <v/>
      </c>
      <c r="P330" s="46"/>
    </row>
    <row r="331" spans="1:16" x14ac:dyDescent="0.25">
      <c r="A331" s="93" t="s">
        <v>309</v>
      </c>
      <c r="B331" s="94" t="s">
        <v>17</v>
      </c>
      <c r="C331" s="240" t="str">
        <f t="shared" ca="1" si="99"/>
        <v/>
      </c>
      <c r="D331" s="94">
        <f t="shared" si="99"/>
        <v>0.13900000000000001</v>
      </c>
      <c r="E331" s="94" t="str">
        <f t="shared" ca="1" si="93"/>
        <v/>
      </c>
      <c r="F331" s="94">
        <f>IFERROR(F95,"")</f>
        <v>22.57</v>
      </c>
      <c r="G331" s="94" t="str">
        <f t="shared" ca="1" si="94"/>
        <v/>
      </c>
      <c r="H331" s="94">
        <f>IFERROR(H95,"")</f>
        <v>1.4999999999999999E-2</v>
      </c>
      <c r="I331" s="94" t="str">
        <f t="shared" ca="1" si="95"/>
        <v/>
      </c>
      <c r="J331" s="94">
        <f>IFERROR(J95,"")</f>
        <v>2.0000000000000001E-4</v>
      </c>
      <c r="K331" s="94" t="str">
        <f t="shared" ca="1" si="96"/>
        <v/>
      </c>
      <c r="L331" s="94">
        <f>IFERROR(L95,"")</f>
        <v>3.0000000000000001E-3</v>
      </c>
      <c r="M331" s="94" t="str">
        <f t="shared" ca="1" si="97"/>
        <v/>
      </c>
      <c r="N331" s="94">
        <f>IFERROR(N95,"")</f>
        <v>2.5200000000000001E-3</v>
      </c>
      <c r="O331" s="94" t="str">
        <f t="shared" ca="1" si="98"/>
        <v/>
      </c>
      <c r="P331" s="46"/>
    </row>
    <row r="332" spans="1:16" x14ac:dyDescent="0.25">
      <c r="A332" s="93" t="s">
        <v>310</v>
      </c>
      <c r="B332" s="94" t="s">
        <v>17</v>
      </c>
      <c r="C332" s="240" t="str">
        <f t="shared" ca="1" si="99"/>
        <v/>
      </c>
      <c r="D332" s="94">
        <f t="shared" si="99"/>
        <v>0.13900000000000001</v>
      </c>
      <c r="E332" s="94" t="str">
        <f t="shared" ca="1" si="93"/>
        <v/>
      </c>
      <c r="F332" s="94">
        <f>IFERROR(F96,"")</f>
        <v>22.545000000000002</v>
      </c>
      <c r="G332" s="94" t="str">
        <f t="shared" ca="1" si="94"/>
        <v/>
      </c>
      <c r="H332" s="94">
        <f>IFERROR(H96,"")</f>
        <v>5.8499999999999996E-2</v>
      </c>
      <c r="I332" s="94" t="str">
        <f t="shared" ca="1" si="95"/>
        <v/>
      </c>
      <c r="J332" s="94">
        <f>IFERROR(J96,"")</f>
        <v>2.0000000000000001E-4</v>
      </c>
      <c r="K332" s="94" t="str">
        <f t="shared" ca="1" si="96"/>
        <v/>
      </c>
      <c r="L332" s="94">
        <f>IFERROR(L96,"")</f>
        <v>7.0000000000000001E-3</v>
      </c>
      <c r="M332" s="94" t="str">
        <f t="shared" ca="1" si="97"/>
        <v/>
      </c>
      <c r="N332" s="94">
        <f>IFERROR(N96,"")</f>
        <v>2.6049999999999997E-3</v>
      </c>
      <c r="O332" s="94" t="str">
        <f t="shared" ca="1" si="98"/>
        <v/>
      </c>
      <c r="P332" s="46"/>
    </row>
    <row r="333" spans="1:16" x14ac:dyDescent="0.25">
      <c r="A333" s="93" t="s">
        <v>311</v>
      </c>
      <c r="B333" s="94" t="s">
        <v>17</v>
      </c>
      <c r="C333" s="240" t="str">
        <f t="shared" ca="1" si="99"/>
        <v/>
      </c>
      <c r="D333" s="94">
        <f t="shared" si="99"/>
        <v>0.13900000000000001</v>
      </c>
      <c r="E333" s="94" t="str">
        <f t="shared" ca="1" si="93"/>
        <v/>
      </c>
      <c r="F333" s="94" t="str">
        <f ca="1">IFERROR(F97,"")</f>
        <v/>
      </c>
      <c r="G333" s="94" t="str">
        <f t="shared" ca="1" si="94"/>
        <v/>
      </c>
      <c r="H333" s="94" t="str">
        <f ca="1">IFERROR(H97,"")</f>
        <v/>
      </c>
      <c r="I333" s="94" t="str">
        <f t="shared" ca="1" si="95"/>
        <v/>
      </c>
      <c r="J333" s="94" t="str">
        <f ca="1">IFERROR(J97,"")</f>
        <v/>
      </c>
      <c r="K333" s="94" t="str">
        <f t="shared" ca="1" si="96"/>
        <v/>
      </c>
      <c r="L333" s="94" t="str">
        <f ca="1">IFERROR(L97,"")</f>
        <v/>
      </c>
      <c r="M333" s="94" t="str">
        <f t="shared" ca="1" si="97"/>
        <v/>
      </c>
      <c r="N333" s="94" t="str">
        <f ca="1">IFERROR(N97,"")</f>
        <v/>
      </c>
      <c r="O333" s="94" t="str">
        <f t="shared" ca="1" si="98"/>
        <v/>
      </c>
      <c r="P333" s="46"/>
    </row>
    <row r="334" spans="1:16" x14ac:dyDescent="0.25">
      <c r="A334" s="93" t="s">
        <v>105</v>
      </c>
      <c r="B334" s="94" t="s">
        <v>17</v>
      </c>
      <c r="C334" s="240" t="str">
        <f ca="1">IFERROR(C194,"")</f>
        <v/>
      </c>
      <c r="D334" s="94">
        <f>IFERROR(D194,"")</f>
        <v>1.6999999999999987E-2</v>
      </c>
      <c r="E334" s="94" t="str">
        <f ca="1">IFERROR(D334*$C334,"")</f>
        <v/>
      </c>
      <c r="F334" s="94">
        <f>IFERROR(F194,"")</f>
        <v>3.02</v>
      </c>
      <c r="G334" s="94" t="str">
        <f ca="1">IFERROR(F334*$C334,"")</f>
        <v/>
      </c>
      <c r="H334" s="94">
        <f>IFERROR(H194,"")</f>
        <v>5.1000000000000004E-3</v>
      </c>
      <c r="I334" s="94" t="str">
        <f ca="1">IFERROR(H334*$C334,"")</f>
        <v/>
      </c>
      <c r="J334" s="94">
        <f>IFERROR(J194,"")</f>
        <v>6.1999999999999998E-3</v>
      </c>
      <c r="K334" s="94" t="str">
        <f ca="1">IFERROR(J334*$C334,"")</f>
        <v/>
      </c>
      <c r="L334" s="94">
        <f>IFERROR(L194,"")</f>
        <v>1.6999999999999999E-3</v>
      </c>
      <c r="M334" s="94" t="str">
        <f ca="1">IFERROR(L334*$C334,"")</f>
        <v/>
      </c>
      <c r="N334" s="94">
        <f>IFERROR(N194,"")</f>
        <v>1.1000000000000001E-3</v>
      </c>
      <c r="O334" s="94" t="str">
        <f ca="1">IFERROR(N334*$C334,"")</f>
        <v/>
      </c>
      <c r="P334" s="46"/>
    </row>
    <row r="335" spans="1:16" x14ac:dyDescent="0.25">
      <c r="A335" s="215" t="s">
        <v>128</v>
      </c>
      <c r="B335" s="161"/>
      <c r="C335" s="166">
        <f ca="1">SUM(C326:C333)</f>
        <v>0</v>
      </c>
      <c r="D335" s="161"/>
      <c r="E335" s="166">
        <f ca="1">SUM(E326:E334)</f>
        <v>0</v>
      </c>
      <c r="F335" s="166"/>
      <c r="G335" s="166">
        <f ca="1">SUM(G326:G334)</f>
        <v>0</v>
      </c>
      <c r="H335" s="166"/>
      <c r="I335" s="166">
        <f ca="1">SUM(I326:I334)</f>
        <v>0</v>
      </c>
      <c r="J335" s="166"/>
      <c r="K335" s="166">
        <f ca="1">SUM(K326:K334)</f>
        <v>0</v>
      </c>
      <c r="L335" s="166"/>
      <c r="M335" s="166">
        <f ca="1">SUM(M326:M334)</f>
        <v>0</v>
      </c>
      <c r="N335" s="166"/>
      <c r="O335" s="166">
        <f ca="1">SUM(O326:O334)</f>
        <v>0</v>
      </c>
      <c r="P335" s="46"/>
    </row>
    <row r="336" spans="1:16" x14ac:dyDescent="0.25">
      <c r="A336" s="7"/>
      <c r="B336" s="7"/>
      <c r="C336" s="7"/>
      <c r="D336" s="7"/>
      <c r="E336" s="7"/>
      <c r="F336" s="7"/>
      <c r="G336" s="7"/>
      <c r="H336" s="7"/>
      <c r="I336" s="7"/>
      <c r="J336" s="7"/>
      <c r="K336" s="7"/>
      <c r="L336" s="7"/>
      <c r="M336" s="7"/>
      <c r="N336" s="7"/>
      <c r="O336" s="7"/>
      <c r="P336" s="46"/>
    </row>
    <row r="337" spans="1:16" x14ac:dyDescent="0.25">
      <c r="A337" s="165" t="s">
        <v>129</v>
      </c>
      <c r="B337" s="7"/>
      <c r="C337" s="7"/>
      <c r="D337" s="7"/>
      <c r="E337" s="7"/>
      <c r="F337" s="7"/>
      <c r="G337" s="7"/>
      <c r="H337" s="7"/>
      <c r="I337" s="7"/>
      <c r="J337" s="7"/>
      <c r="K337" s="7"/>
      <c r="L337" s="7"/>
      <c r="M337" s="7"/>
      <c r="N337" s="7"/>
      <c r="O337" s="7"/>
      <c r="P337" s="46"/>
    </row>
    <row r="338" spans="1:16" x14ac:dyDescent="0.25">
      <c r="A338" s="93" t="s">
        <v>146</v>
      </c>
      <c r="B338" s="94" t="s">
        <v>17</v>
      </c>
      <c r="C338" s="240" t="str">
        <f ca="1">IFERROR(C13,"")</f>
        <v/>
      </c>
      <c r="D338" s="94">
        <f>IFERROR(D13,"")</f>
        <v>0.127</v>
      </c>
      <c r="E338" s="94" t="str">
        <f t="shared" ref="E338:E341" ca="1" si="100">IFERROR(D338*$C338,"")</f>
        <v/>
      </c>
      <c r="F338" s="94">
        <f>IFERROR(F13,"")</f>
        <v>22.3</v>
      </c>
      <c r="G338" s="94" t="str">
        <f t="shared" ref="G338:G341" ca="1" si="101">IFERROR(F338*$C338,"")</f>
        <v/>
      </c>
      <c r="H338" s="94">
        <f>IFERROR(H13,"")</f>
        <v>0.2</v>
      </c>
      <c r="I338" s="94" t="str">
        <f t="shared" ref="I338:I341" ca="1" si="102">IFERROR(H338*$C338,"")</f>
        <v/>
      </c>
      <c r="J338" s="94">
        <f>IFERROR(J13,"")</f>
        <v>0</v>
      </c>
      <c r="K338" s="94" t="str">
        <f t="shared" ref="K338:K341" ca="1" si="103">IFERROR(J338*$C338,"")</f>
        <v/>
      </c>
      <c r="L338" s="94">
        <f>IFERROR(L13,"")</f>
        <v>9.8999999999999999E-4</v>
      </c>
      <c r="M338" s="94" t="str">
        <f t="shared" ref="M338:M341" ca="1" si="104">IFERROR(L338*$C338,"")</f>
        <v/>
      </c>
      <c r="N338" s="94" t="str">
        <f>IFERROR(N13,"")</f>
        <v>NP</v>
      </c>
      <c r="O338" s="94" t="str">
        <f t="shared" ref="O338:O341" ca="1" si="105">IFERROR(N338*$C338,"")</f>
        <v/>
      </c>
      <c r="P338" s="46"/>
    </row>
    <row r="339" spans="1:16" x14ac:dyDescent="0.25">
      <c r="A339" s="93" t="s">
        <v>296</v>
      </c>
      <c r="B339" s="94" t="s">
        <v>17</v>
      </c>
      <c r="C339" s="240" t="str">
        <f ca="1">IFERROR(C14,"")</f>
        <v/>
      </c>
      <c r="D339" s="94">
        <f>IFERROR(D14,"")</f>
        <v>0.127</v>
      </c>
      <c r="E339" s="94" t="str">
        <f t="shared" ca="1" si="100"/>
        <v/>
      </c>
      <c r="F339" s="94" t="str">
        <f ca="1">IFERROR(F14,"")</f>
        <v/>
      </c>
      <c r="G339" s="94" t="str">
        <f t="shared" ca="1" si="101"/>
        <v/>
      </c>
      <c r="H339" s="94" t="str">
        <f ca="1">IFERROR(H14,"")</f>
        <v/>
      </c>
      <c r="I339" s="94" t="str">
        <f t="shared" ca="1" si="102"/>
        <v/>
      </c>
      <c r="J339" s="94" t="str">
        <f ca="1">IFERROR(J14,"")</f>
        <v/>
      </c>
      <c r="K339" s="94" t="str">
        <f t="shared" ca="1" si="103"/>
        <v/>
      </c>
      <c r="L339" s="94" t="str">
        <f ca="1">IFERROR(L14,"")</f>
        <v/>
      </c>
      <c r="M339" s="94" t="str">
        <f t="shared" ca="1" si="104"/>
        <v/>
      </c>
      <c r="N339" s="94" t="str">
        <f ca="1">IFERROR(N14,"")</f>
        <v/>
      </c>
      <c r="O339" s="94" t="str">
        <f t="shared" ca="1" si="105"/>
        <v/>
      </c>
      <c r="P339" s="46"/>
    </row>
    <row r="340" spans="1:16" x14ac:dyDescent="0.25">
      <c r="A340" s="93" t="s">
        <v>111</v>
      </c>
      <c r="B340" s="94" t="s">
        <v>17</v>
      </c>
      <c r="C340" s="240" t="str">
        <f ca="1">IFERROR(C109,"")</f>
        <v/>
      </c>
      <c r="D340" s="94">
        <f>IFERROR(D109,"")</f>
        <v>0.127</v>
      </c>
      <c r="E340" s="94" t="str">
        <f t="shared" ca="1" si="100"/>
        <v/>
      </c>
      <c r="F340" s="94">
        <f>IFERROR(F109,"")</f>
        <v>22.3</v>
      </c>
      <c r="G340" s="94" t="str">
        <f t="shared" ca="1" si="101"/>
        <v/>
      </c>
      <c r="H340" s="94">
        <f>IFERROR(H109,"")</f>
        <v>0.2</v>
      </c>
      <c r="I340" s="94" t="str">
        <f t="shared" ca="1" si="102"/>
        <v/>
      </c>
      <c r="J340" s="94">
        <f>IFERROR(J109,"")</f>
        <v>0</v>
      </c>
      <c r="K340" s="94" t="str">
        <f t="shared" ca="1" si="103"/>
        <v/>
      </c>
      <c r="L340" s="94">
        <f>IFERROR(L109,"")</f>
        <v>9.8999999999999999E-4</v>
      </c>
      <c r="M340" s="94" t="str">
        <f t="shared" ca="1" si="104"/>
        <v/>
      </c>
      <c r="N340" s="94" t="str">
        <f>IFERROR(N109,"")</f>
        <v>NP</v>
      </c>
      <c r="O340" s="94" t="str">
        <f t="shared" ca="1" si="105"/>
        <v/>
      </c>
      <c r="P340" s="46"/>
    </row>
    <row r="341" spans="1:16" x14ac:dyDescent="0.25">
      <c r="A341" s="93" t="s">
        <v>316</v>
      </c>
      <c r="B341" s="94" t="s">
        <v>17</v>
      </c>
      <c r="C341" s="240" t="str">
        <f ca="1">IFERROR(C110,"")</f>
        <v/>
      </c>
      <c r="D341" s="94">
        <f>IFERROR(D110,"")</f>
        <v>0.127</v>
      </c>
      <c r="E341" s="94" t="str">
        <f t="shared" ca="1" si="100"/>
        <v/>
      </c>
      <c r="F341" s="94" t="str">
        <f ca="1">IFERROR(F110,"")</f>
        <v/>
      </c>
      <c r="G341" s="94" t="str">
        <f t="shared" ca="1" si="101"/>
        <v/>
      </c>
      <c r="H341" s="94" t="str">
        <f ca="1">IFERROR(H110,"")</f>
        <v/>
      </c>
      <c r="I341" s="94" t="str">
        <f t="shared" ca="1" si="102"/>
        <v/>
      </c>
      <c r="J341" s="94" t="str">
        <f ca="1">IFERROR(J110,"")</f>
        <v/>
      </c>
      <c r="K341" s="94" t="str">
        <f t="shared" ca="1" si="103"/>
        <v/>
      </c>
      <c r="L341" s="94" t="str">
        <f ca="1">IFERROR(L110,"")</f>
        <v/>
      </c>
      <c r="M341" s="94" t="str">
        <f t="shared" ca="1" si="104"/>
        <v/>
      </c>
      <c r="N341" s="94" t="str">
        <f ca="1">IFERROR(N110,"")</f>
        <v/>
      </c>
      <c r="O341" s="94" t="str">
        <f t="shared" ca="1" si="105"/>
        <v/>
      </c>
      <c r="P341" s="46"/>
    </row>
    <row r="342" spans="1:16" x14ac:dyDescent="0.25">
      <c r="A342" s="93" t="s">
        <v>104</v>
      </c>
      <c r="B342" s="94" t="s">
        <v>17</v>
      </c>
      <c r="C342" s="240" t="str">
        <f ca="1">IFERROR(C193,"")</f>
        <v/>
      </c>
      <c r="D342" s="5">
        <f>'Default Conversions'!D66</f>
        <v>2.9000000000000001E-2</v>
      </c>
      <c r="E342" s="94" t="str">
        <f ca="1">IFERROR(D342*$C342,"")</f>
        <v/>
      </c>
      <c r="F342" s="5">
        <f>'Default Conversions'!F66</f>
        <v>-16.8</v>
      </c>
      <c r="G342" s="94" t="str">
        <f ca="1">IFERROR(F342*$C342,"")</f>
        <v/>
      </c>
      <c r="H342" s="5">
        <f>'Default Conversions'!H66</f>
        <v>1.7999999999999999E-2</v>
      </c>
      <c r="I342" s="94" t="str">
        <f ca="1">IFERROR(H342*$C342,"")</f>
        <v/>
      </c>
      <c r="J342" s="5">
        <f>'Default Conversions'!J66</f>
        <v>3.3000000000000002E-2</v>
      </c>
      <c r="K342" s="94" t="str">
        <f ca="1">IFERROR(J342*$C342,"")</f>
        <v/>
      </c>
      <c r="L342" s="5">
        <f>'Default Conversions'!L66</f>
        <v>8.1999999999999998E-4</v>
      </c>
      <c r="M342" s="94" t="str">
        <f ca="1">IFERROR(L342*$C342,"")</f>
        <v/>
      </c>
      <c r="N342" s="5" t="str">
        <f>'Default Conversions'!N66</f>
        <v>NP</v>
      </c>
      <c r="O342" s="94" t="str">
        <f ca="1">IFERROR(N342*$C342,"")</f>
        <v/>
      </c>
      <c r="P342" s="46"/>
    </row>
    <row r="343" spans="1:16" x14ac:dyDescent="0.25">
      <c r="A343" s="215" t="s">
        <v>129</v>
      </c>
      <c r="B343" s="161"/>
      <c r="C343" s="166">
        <f ca="1">SUM(C338:C341)</f>
        <v>0</v>
      </c>
      <c r="D343" s="161"/>
      <c r="E343" s="166">
        <f ca="1">SUM(E338:E342)</f>
        <v>0</v>
      </c>
      <c r="F343" s="166"/>
      <c r="G343" s="166">
        <f ca="1">SUM(G338:G342)</f>
        <v>0</v>
      </c>
      <c r="H343" s="166"/>
      <c r="I343" s="166">
        <f ca="1">SUM(I338:I342)</f>
        <v>0</v>
      </c>
      <c r="J343" s="166"/>
      <c r="K343" s="166">
        <f ca="1">SUM(K338:K342)</f>
        <v>0</v>
      </c>
      <c r="L343" s="166"/>
      <c r="M343" s="166">
        <f ca="1">SUM(M338:M342)</f>
        <v>0</v>
      </c>
      <c r="N343" s="166"/>
      <c r="O343" s="166">
        <f ca="1">SUM(O338:O342)</f>
        <v>0</v>
      </c>
      <c r="P343" s="46"/>
    </row>
    <row r="344" spans="1:16" x14ac:dyDescent="0.25">
      <c r="A344" s="7"/>
      <c r="B344" s="7"/>
      <c r="C344" s="7"/>
      <c r="D344" s="7"/>
      <c r="E344" s="7"/>
      <c r="F344" s="7"/>
      <c r="G344" s="7"/>
      <c r="H344" s="7"/>
      <c r="I344" s="7"/>
      <c r="J344" s="7"/>
      <c r="K344" s="7"/>
      <c r="L344" s="7"/>
      <c r="M344" s="7"/>
      <c r="N344" s="7"/>
      <c r="O344" s="7"/>
      <c r="P344" s="46"/>
    </row>
    <row r="345" spans="1:16" x14ac:dyDescent="0.25">
      <c r="A345" s="165" t="s">
        <v>130</v>
      </c>
      <c r="B345" s="7"/>
      <c r="C345" s="7"/>
      <c r="D345" s="7"/>
      <c r="E345" s="7"/>
      <c r="F345" s="7"/>
      <c r="G345" s="7"/>
      <c r="H345" s="7"/>
      <c r="I345" s="7"/>
      <c r="J345" s="7"/>
      <c r="K345" s="7"/>
      <c r="L345" s="7"/>
      <c r="M345" s="7"/>
      <c r="N345" s="7"/>
      <c r="O345" s="7"/>
      <c r="P345" s="46"/>
    </row>
    <row r="346" spans="1:16" x14ac:dyDescent="0.25">
      <c r="A346" s="93" t="s">
        <v>149</v>
      </c>
      <c r="B346" s="94" t="s">
        <v>24</v>
      </c>
      <c r="C346" s="240" t="str">
        <f ca="1">IFERROR(C28,"")</f>
        <v/>
      </c>
      <c r="D346" s="94">
        <f>IFERROR(D28,"")</f>
        <v>0.10299999999999999</v>
      </c>
      <c r="E346" s="94" t="str">
        <f t="shared" ref="E346:M348" ca="1" si="106">IFERROR(D346*$C346,"")</f>
        <v/>
      </c>
      <c r="F346" s="94" t="str">
        <f ca="1">IFERROR(F28,"")</f>
        <v/>
      </c>
      <c r="G346" s="94" t="str">
        <f t="shared" ref="G346:G348" ca="1" si="107">IFERROR(F346*$C346,"")</f>
        <v/>
      </c>
      <c r="H346" s="94" t="str">
        <f ca="1">IFERROR(H28,"")</f>
        <v/>
      </c>
      <c r="I346" s="94" t="str">
        <f t="shared" ref="I346:I348" ca="1" si="108">IFERROR(H346*$C346,"")</f>
        <v/>
      </c>
      <c r="J346" s="94" t="str">
        <f ca="1">IFERROR(J28,"")</f>
        <v/>
      </c>
      <c r="K346" s="94" t="str">
        <f t="shared" ref="K346:K348" ca="1" si="109">IFERROR(J346*$C346,"")</f>
        <v/>
      </c>
      <c r="L346" s="94" t="str">
        <f ca="1">IFERROR(L28,"")</f>
        <v/>
      </c>
      <c r="M346" s="94" t="str">
        <f t="shared" ref="M346:M348" ca="1" si="110">IFERROR(L346*$C346,"")</f>
        <v/>
      </c>
      <c r="N346" s="94" t="str">
        <f ca="1">IFERROR(N28,"")</f>
        <v/>
      </c>
      <c r="O346" s="94" t="str">
        <f t="shared" ref="O346:O348" ca="1" si="111">IFERROR(N346*$C346,"")</f>
        <v/>
      </c>
      <c r="P346" s="46"/>
    </row>
    <row r="347" spans="1:16" x14ac:dyDescent="0.25">
      <c r="A347" s="93" t="s">
        <v>110</v>
      </c>
      <c r="B347" s="94" t="s">
        <v>24</v>
      </c>
      <c r="C347" s="240" t="str">
        <f ca="1">IFERROR(C102,"")</f>
        <v/>
      </c>
      <c r="D347" s="94">
        <f>IFERROR(D102,"")</f>
        <v>0.10299999999999999</v>
      </c>
      <c r="E347" s="94" t="str">
        <f t="shared" ca="1" si="106"/>
        <v/>
      </c>
      <c r="F347" s="94">
        <f>IFERROR(F102,"")</f>
        <v>13.1</v>
      </c>
      <c r="G347" s="94" t="str">
        <f t="shared" ca="1" si="106"/>
        <v/>
      </c>
      <c r="H347" s="94">
        <f>IFERROR(H102,"")</f>
        <v>0.01</v>
      </c>
      <c r="I347" s="94" t="str">
        <f t="shared" ca="1" si="106"/>
        <v/>
      </c>
      <c r="J347" s="94">
        <f>IFERROR(J102,"")</f>
        <v>6.2999999999999998E-6</v>
      </c>
      <c r="K347" s="94" t="str">
        <f t="shared" ca="1" si="106"/>
        <v/>
      </c>
      <c r="L347" s="94">
        <f>IFERROR(L102,"")</f>
        <v>7.6000000000000004E-4</v>
      </c>
      <c r="M347" s="94" t="str">
        <f t="shared" ca="1" si="106"/>
        <v/>
      </c>
      <c r="N347" s="94">
        <f>IFERROR(N102,"")</f>
        <v>8.3999999999999992E-6</v>
      </c>
      <c r="O347" s="94" t="str">
        <f t="shared" ca="1" si="111"/>
        <v/>
      </c>
      <c r="P347" s="46"/>
    </row>
    <row r="348" spans="1:16" x14ac:dyDescent="0.25">
      <c r="A348" s="93" t="s">
        <v>315</v>
      </c>
      <c r="B348" s="94" t="s">
        <v>24</v>
      </c>
      <c r="C348" s="240" t="str">
        <f ca="1">IFERROR(C103,"")</f>
        <v/>
      </c>
      <c r="D348" s="94">
        <f>IFERROR(D103,"")</f>
        <v>0.10299999999999999</v>
      </c>
      <c r="E348" s="94" t="str">
        <f t="shared" ca="1" si="106"/>
        <v/>
      </c>
      <c r="F348" s="94" t="str">
        <f ca="1">IFERROR(F103,"")</f>
        <v/>
      </c>
      <c r="G348" s="94" t="str">
        <f t="shared" ca="1" si="107"/>
        <v/>
      </c>
      <c r="H348" s="94" t="str">
        <f ca="1">IFERROR(H103,"")</f>
        <v/>
      </c>
      <c r="I348" s="94" t="str">
        <f t="shared" ca="1" si="108"/>
        <v/>
      </c>
      <c r="J348" s="94" t="str">
        <f ca="1">IFERROR(J103,"")</f>
        <v/>
      </c>
      <c r="K348" s="94" t="str">
        <f t="shared" ca="1" si="109"/>
        <v/>
      </c>
      <c r="L348" s="94" t="str">
        <f ca="1">IFERROR(L103,"")</f>
        <v/>
      </c>
      <c r="M348" s="94" t="str">
        <f t="shared" ca="1" si="110"/>
        <v/>
      </c>
      <c r="N348" s="94" t="str">
        <f ca="1">IFERROR(N103,"")</f>
        <v/>
      </c>
      <c r="O348" s="94" t="str">
        <f t="shared" ca="1" si="111"/>
        <v/>
      </c>
      <c r="P348" s="46"/>
    </row>
    <row r="349" spans="1:16" x14ac:dyDescent="0.25">
      <c r="A349" s="93" t="s">
        <v>107</v>
      </c>
      <c r="B349" s="94" t="s">
        <v>24</v>
      </c>
      <c r="C349" s="240" t="str">
        <f ca="1">IFERROR(C198,"")</f>
        <v/>
      </c>
      <c r="D349" s="94">
        <f>IFERROR(D198,"")</f>
        <v>5.1999999999999998E-3</v>
      </c>
      <c r="E349" s="94" t="str">
        <f ca="1">IFERROR(D349*$C349,"")</f>
        <v/>
      </c>
      <c r="F349" s="94">
        <f>IFERROR(F198,"")</f>
        <v>2.2000000000000002</v>
      </c>
      <c r="G349" s="94" t="str">
        <f ca="1">IFERROR(F349*$C349,"")</f>
        <v/>
      </c>
      <c r="H349" s="94">
        <f>IFERROR(H198,"")</f>
        <v>3.7000000000000002E-3</v>
      </c>
      <c r="I349" s="94" t="str">
        <f ca="1">IFERROR(H349*$C349,"")</f>
        <v/>
      </c>
      <c r="J349" s="94">
        <f>IFERROR(J198,"")</f>
        <v>4.5999999999999999E-3</v>
      </c>
      <c r="K349" s="94" t="str">
        <f ca="1">IFERROR(J349*$C349,"")</f>
        <v/>
      </c>
      <c r="L349" s="94">
        <f>IFERROR(L198,"")</f>
        <v>7.2000000000000002E-5</v>
      </c>
      <c r="M349" s="94" t="str">
        <f ca="1">IFERROR(L349*$C349,"")</f>
        <v/>
      </c>
      <c r="N349" s="94">
        <f>IFERROR(N198,"")</f>
        <v>6.1E-6</v>
      </c>
      <c r="O349" s="94" t="str">
        <f ca="1">IFERROR(N349*$C349,"")</f>
        <v/>
      </c>
      <c r="P349" s="46"/>
    </row>
    <row r="350" spans="1:16" x14ac:dyDescent="0.25">
      <c r="A350" s="215" t="s">
        <v>130</v>
      </c>
      <c r="B350" s="161"/>
      <c r="C350" s="166">
        <f ca="1">SUM(C346:C348)</f>
        <v>0</v>
      </c>
      <c r="D350" s="161"/>
      <c r="E350" s="166">
        <f ca="1">SUM(E346:E349)</f>
        <v>0</v>
      </c>
      <c r="F350" s="166"/>
      <c r="G350" s="166">
        <f ca="1">SUM(G346:G349)</f>
        <v>0</v>
      </c>
      <c r="H350" s="166"/>
      <c r="I350" s="166">
        <f ca="1">SUM(I346:I349)</f>
        <v>0</v>
      </c>
      <c r="J350" s="166"/>
      <c r="K350" s="166">
        <f ca="1">SUM(K346:K349)</f>
        <v>0</v>
      </c>
      <c r="L350" s="166"/>
      <c r="M350" s="166">
        <f ca="1">SUM(M346:M349)</f>
        <v>0</v>
      </c>
      <c r="N350" s="166"/>
      <c r="O350" s="166">
        <f ca="1">SUM(O346:O349)</f>
        <v>0</v>
      </c>
      <c r="P350" s="46"/>
    </row>
    <row r="351" spans="1:16" x14ac:dyDescent="0.25">
      <c r="A351" s="7"/>
      <c r="B351" s="7"/>
      <c r="C351" s="7"/>
      <c r="D351" s="7"/>
      <c r="E351" s="7"/>
      <c r="F351" s="7"/>
      <c r="G351" s="7"/>
      <c r="H351" s="7"/>
      <c r="I351" s="7"/>
      <c r="J351" s="7"/>
      <c r="K351" s="7"/>
      <c r="L351" s="7"/>
      <c r="M351" s="7"/>
      <c r="N351" s="7"/>
      <c r="O351" s="7"/>
      <c r="P351" s="46"/>
    </row>
    <row r="352" spans="1:16" x14ac:dyDescent="0.25">
      <c r="A352" s="165" t="s">
        <v>318</v>
      </c>
      <c r="B352" s="7"/>
      <c r="C352" s="7"/>
      <c r="D352" s="7"/>
      <c r="E352" s="7"/>
      <c r="F352" s="7"/>
      <c r="G352" s="7"/>
      <c r="H352" s="7"/>
      <c r="I352" s="7"/>
      <c r="J352" s="7"/>
      <c r="K352" s="7"/>
      <c r="L352" s="7"/>
      <c r="M352" s="7"/>
      <c r="N352" s="7"/>
      <c r="O352" s="7"/>
      <c r="P352" s="46"/>
    </row>
    <row r="353" spans="1:16" x14ac:dyDescent="0.25">
      <c r="A353" s="93" t="s">
        <v>306</v>
      </c>
      <c r="B353" s="94" t="s">
        <v>24</v>
      </c>
      <c r="C353" s="240" t="str">
        <f ca="1">IFERROR(C31,"")</f>
        <v/>
      </c>
      <c r="D353" s="94" t="str">
        <f>IFERROR(D31,"")</f>
        <v>NP</v>
      </c>
      <c r="E353" s="94" t="str">
        <f t="shared" ref="E353:G354" ca="1" si="112">IFERROR(D353*$C353,"")</f>
        <v/>
      </c>
      <c r="F353" s="94" t="str">
        <f ca="1">IFERROR(F31,"")</f>
        <v/>
      </c>
      <c r="G353" s="94" t="str">
        <f t="shared" ca="1" si="112"/>
        <v/>
      </c>
      <c r="H353" s="94" t="str">
        <f ca="1">IFERROR(H31,"")</f>
        <v/>
      </c>
      <c r="I353" s="94" t="str">
        <f t="shared" ref="I353:I354" ca="1" si="113">IFERROR(H353*$C353,"")</f>
        <v/>
      </c>
      <c r="J353" s="94" t="str">
        <f ca="1">IFERROR(J31,"")</f>
        <v/>
      </c>
      <c r="K353" s="94" t="str">
        <f t="shared" ref="K353:K354" ca="1" si="114">IFERROR(J353*$C353,"")</f>
        <v/>
      </c>
      <c r="L353" s="94" t="str">
        <f ca="1">IFERROR(L31,"")</f>
        <v/>
      </c>
      <c r="M353" s="94" t="str">
        <f t="shared" ref="M353:M354" ca="1" si="115">IFERROR(L353*$C353,"")</f>
        <v/>
      </c>
      <c r="N353" s="94" t="str">
        <f ca="1">IFERROR(N31,"")</f>
        <v/>
      </c>
      <c r="O353" s="94" t="str">
        <f t="shared" ref="O353:O354" ca="1" si="116">IFERROR(N353*$C353,"")</f>
        <v/>
      </c>
      <c r="P353" s="46"/>
    </row>
    <row r="354" spans="1:16" x14ac:dyDescent="0.25">
      <c r="A354" s="93" t="s">
        <v>307</v>
      </c>
      <c r="B354" s="94" t="s">
        <v>24</v>
      </c>
      <c r="C354" s="240" t="str">
        <f ca="1">IFERROR(C32,"")</f>
        <v/>
      </c>
      <c r="D354" s="94" t="str">
        <f>IFERROR(D32,"")</f>
        <v>NP</v>
      </c>
      <c r="E354" s="94" t="str">
        <f t="shared" ca="1" si="112"/>
        <v/>
      </c>
      <c r="F354" s="94">
        <f>IFERROR(F32,"")</f>
        <v>12.69</v>
      </c>
      <c r="G354" s="94" t="str">
        <f t="shared" ca="1" si="112"/>
        <v/>
      </c>
      <c r="H354" s="94">
        <f>IFERROR(H32,"")</f>
        <v>2.1000000000000001E-2</v>
      </c>
      <c r="I354" s="94" t="str">
        <f t="shared" ca="1" si="113"/>
        <v/>
      </c>
      <c r="J354" s="94">
        <f>IFERROR(J32,"")</f>
        <v>1.2999999999999999E-4</v>
      </c>
      <c r="K354" s="94" t="str">
        <f t="shared" ca="1" si="114"/>
        <v/>
      </c>
      <c r="L354" s="94">
        <f>IFERROR(L32,"")</f>
        <v>1E-3</v>
      </c>
      <c r="M354" s="94" t="str">
        <f t="shared" ca="1" si="115"/>
        <v/>
      </c>
      <c r="N354" s="94">
        <f>IFERROR(N32,"")</f>
        <v>0</v>
      </c>
      <c r="O354" s="94" t="str">
        <f t="shared" ca="1" si="116"/>
        <v/>
      </c>
      <c r="P354" s="46"/>
    </row>
    <row r="355" spans="1:16" x14ac:dyDescent="0.25">
      <c r="A355" s="93" t="s">
        <v>319</v>
      </c>
      <c r="B355" s="94" t="s">
        <v>24</v>
      </c>
      <c r="C355" s="240" t="str">
        <f ca="1">IFERROR(C196,"")</f>
        <v/>
      </c>
      <c r="D355" s="94">
        <f>IFERROR(D196,"")</f>
        <v>8.7999999999999995E-2</v>
      </c>
      <c r="E355" s="94" t="str">
        <f ca="1">IFERROR(D355*$C355,"")</f>
        <v/>
      </c>
      <c r="F355" s="94">
        <f>IFERROR(F196,"")</f>
        <v>1.47</v>
      </c>
      <c r="G355" s="94" t="str">
        <f ca="1">IFERROR(F355*$C355,"")</f>
        <v/>
      </c>
      <c r="H355" s="94">
        <f>IFERROR(H196,"")</f>
        <v>1.6000000000000001E-3</v>
      </c>
      <c r="I355" s="94" t="str">
        <f ca="1">IFERROR(H355*$C355,"")</f>
        <v/>
      </c>
      <c r="J355" s="94">
        <f>IFERROR(J196,"")</f>
        <v>2.3999999999999998E-3</v>
      </c>
      <c r="K355" s="94" t="str">
        <f ca="1">IFERROR(J355*$C355,"")</f>
        <v/>
      </c>
      <c r="L355" s="94">
        <f>IFERROR(L196,"")</f>
        <v>6.9999999999999999E-4</v>
      </c>
      <c r="M355" s="94" t="str">
        <f ca="1">IFERROR(L355*$C355,"")</f>
        <v/>
      </c>
      <c r="N355" s="94">
        <f>IFERROR(N196,"")</f>
        <v>2.9999999999999997E-4</v>
      </c>
      <c r="O355" s="94" t="str">
        <f ca="1">IFERROR(N355*$C355,"")</f>
        <v/>
      </c>
      <c r="P355" s="46"/>
    </row>
    <row r="356" spans="1:16" x14ac:dyDescent="0.25">
      <c r="A356" s="215" t="s">
        <v>130</v>
      </c>
      <c r="B356" s="161"/>
      <c r="C356" s="166">
        <f ca="1">SUM(C353,C354)</f>
        <v>0</v>
      </c>
      <c r="D356" s="161"/>
      <c r="E356" s="166">
        <f ca="1">SUM(E353:E355)</f>
        <v>0</v>
      </c>
      <c r="F356" s="166"/>
      <c r="G356" s="166">
        <f ca="1">SUM(G353:G355)</f>
        <v>0</v>
      </c>
      <c r="H356" s="166"/>
      <c r="I356" s="166">
        <f ca="1">SUM(I353:I355)</f>
        <v>0</v>
      </c>
      <c r="J356" s="166"/>
      <c r="K356" s="166">
        <f ca="1">SUM(K353:K355)</f>
        <v>0</v>
      </c>
      <c r="L356" s="166"/>
      <c r="M356" s="166">
        <f ca="1">SUM(M353:M355)</f>
        <v>0</v>
      </c>
      <c r="N356" s="166"/>
      <c r="O356" s="166">
        <f ca="1">SUM(O353:O355)</f>
        <v>0</v>
      </c>
      <c r="P356" s="46"/>
    </row>
    <row r="357" spans="1:16" x14ac:dyDescent="0.25">
      <c r="A357" s="7"/>
      <c r="B357" s="7"/>
      <c r="C357" s="7"/>
      <c r="D357" s="7"/>
      <c r="E357" s="7"/>
      <c r="F357" s="7"/>
      <c r="G357" s="7"/>
      <c r="H357" s="7"/>
      <c r="I357" s="7"/>
      <c r="J357" s="7"/>
      <c r="K357" s="7"/>
      <c r="L357" s="7"/>
      <c r="M357" s="7"/>
      <c r="N357" s="7"/>
      <c r="O357" s="7"/>
      <c r="P357" s="46"/>
    </row>
    <row r="358" spans="1:16" x14ac:dyDescent="0.25">
      <c r="A358" s="165" t="s">
        <v>320</v>
      </c>
      <c r="B358" s="7"/>
      <c r="C358" s="7"/>
      <c r="D358" s="7"/>
      <c r="E358" s="7"/>
      <c r="F358" s="7"/>
      <c r="G358" s="7"/>
      <c r="H358" s="7"/>
      <c r="I358" s="7"/>
      <c r="J358" s="7"/>
      <c r="K358" s="7"/>
      <c r="L358" s="7"/>
      <c r="M358" s="7"/>
      <c r="N358" s="7"/>
      <c r="O358" s="7"/>
      <c r="P358" s="46"/>
    </row>
    <row r="359" spans="1:16" x14ac:dyDescent="0.25">
      <c r="A359" s="93" t="s">
        <v>322</v>
      </c>
      <c r="B359" s="94" t="s">
        <v>24</v>
      </c>
      <c r="C359" s="240" t="str">
        <f ca="1">IFERROR(C29,"")</f>
        <v/>
      </c>
      <c r="D359" s="94" t="str">
        <f>IFERROR(D29,"")</f>
        <v>NP</v>
      </c>
      <c r="E359" s="94" t="str">
        <f t="shared" ref="E359:E360" ca="1" si="117">IFERROR(D359*$C359,"")</f>
        <v/>
      </c>
      <c r="F359" s="94" t="str">
        <f ca="1">IFERROR(F29,"")</f>
        <v/>
      </c>
      <c r="G359" s="94" t="str">
        <f t="shared" ref="G359:G360" ca="1" si="118">IFERROR(F359*$C359,"")</f>
        <v/>
      </c>
      <c r="H359" s="94" t="str">
        <f ca="1">IFERROR(H29,"")</f>
        <v/>
      </c>
      <c r="I359" s="94" t="str">
        <f t="shared" ref="I359:I360" ca="1" si="119">IFERROR(H359*$C359,"")</f>
        <v/>
      </c>
      <c r="J359" s="94" t="str">
        <f ca="1">IFERROR(J29,"")</f>
        <v/>
      </c>
      <c r="K359" s="94" t="str">
        <f t="shared" ref="K359:K360" ca="1" si="120">IFERROR(J359*$C359,"")</f>
        <v/>
      </c>
      <c r="L359" s="94" t="str">
        <f ca="1">IFERROR(L29,"")</f>
        <v/>
      </c>
      <c r="M359" s="94" t="str">
        <f t="shared" ref="M359:M360" ca="1" si="121">IFERROR(L359*$C359,"")</f>
        <v/>
      </c>
      <c r="N359" s="94" t="str">
        <f ca="1">IFERROR(N29,"")</f>
        <v/>
      </c>
      <c r="O359" s="94" t="str">
        <f t="shared" ref="O359:O360" ca="1" si="122">IFERROR(N359*$C359,"")</f>
        <v/>
      </c>
      <c r="P359" s="46"/>
    </row>
    <row r="360" spans="1:16" x14ac:dyDescent="0.25">
      <c r="A360" s="93" t="s">
        <v>323</v>
      </c>
      <c r="B360" s="94" t="s">
        <v>24</v>
      </c>
      <c r="C360" s="240" t="str">
        <f ca="1">IFERROR(C30,"")</f>
        <v/>
      </c>
      <c r="D360" s="94" t="str">
        <f>IFERROR(D30,"")</f>
        <v>NP</v>
      </c>
      <c r="E360" s="94" t="str">
        <f t="shared" ca="1" si="117"/>
        <v/>
      </c>
      <c r="F360" s="94">
        <f>IFERROR(F30,"")</f>
        <v>1957.835</v>
      </c>
      <c r="G360" s="94" t="str">
        <f t="shared" ca="1" si="118"/>
        <v/>
      </c>
      <c r="H360" s="94">
        <f>IFERROR(H30,"")</f>
        <v>16.032499999999999</v>
      </c>
      <c r="I360" s="94" t="str">
        <f t="shared" ca="1" si="119"/>
        <v/>
      </c>
      <c r="J360" s="94">
        <f>IFERROR(J30,"")</f>
        <v>2.3045E-2</v>
      </c>
      <c r="K360" s="94" t="str">
        <f t="shared" ca="1" si="120"/>
        <v/>
      </c>
      <c r="L360" s="94">
        <f>IFERROR(L30,"")</f>
        <v>0.27750000000000002</v>
      </c>
      <c r="M360" s="94" t="str">
        <f t="shared" ca="1" si="121"/>
        <v/>
      </c>
      <c r="N360" s="94">
        <f>IFERROR(N30,"")</f>
        <v>0</v>
      </c>
      <c r="O360" s="94" t="str">
        <f t="shared" ca="1" si="122"/>
        <v/>
      </c>
      <c r="P360" s="46"/>
    </row>
    <row r="361" spans="1:16" x14ac:dyDescent="0.25">
      <c r="A361" s="93" t="s">
        <v>321</v>
      </c>
      <c r="B361" s="94" t="s">
        <v>24</v>
      </c>
      <c r="C361" s="240" t="str">
        <f ca="1">IFERROR(C197,"")</f>
        <v/>
      </c>
      <c r="D361" s="94">
        <f>IFERROR(D197,"")</f>
        <v>19.983000000000001</v>
      </c>
      <c r="E361" s="94" t="str">
        <f ca="1">IFERROR(D361*$C361,"")</f>
        <v/>
      </c>
      <c r="F361" s="94">
        <f>IFERROR(F197,"")</f>
        <v>343.92</v>
      </c>
      <c r="G361" s="94" t="str">
        <f ca="1">IFERROR(F361*$C361,"")</f>
        <v/>
      </c>
      <c r="H361" s="94">
        <f>IFERROR(H197,"")</f>
        <v>0.47320000000000001</v>
      </c>
      <c r="I361" s="94" t="str">
        <f ca="1">IFERROR(H361*$C361,"")</f>
        <v/>
      </c>
      <c r="J361" s="94">
        <f>IFERROR(J197,"")</f>
        <v>2.1650999999999998</v>
      </c>
      <c r="K361" s="94" t="str">
        <f ca="1">IFERROR(J361*$C361,"")</f>
        <v/>
      </c>
      <c r="L361" s="94">
        <f>IFERROR(L197,"")</f>
        <v>0.18459999999999999</v>
      </c>
      <c r="M361" s="94" t="str">
        <f ca="1">IFERROR(L361*$C361,"")</f>
        <v/>
      </c>
      <c r="N361" s="94">
        <f>IFERROR(N197,"")</f>
        <v>0.28949999999999998</v>
      </c>
      <c r="O361" s="94" t="str">
        <f ca="1">IFERROR(N361*$C361,"")</f>
        <v/>
      </c>
      <c r="P361" s="46"/>
    </row>
    <row r="362" spans="1:16" ht="15.75" thickBot="1" x14ac:dyDescent="0.3">
      <c r="A362" s="215" t="s">
        <v>130</v>
      </c>
      <c r="B362" s="161"/>
      <c r="C362" s="166">
        <f ca="1">SUM(C359,C360)</f>
        <v>0</v>
      </c>
      <c r="D362" s="161"/>
      <c r="E362" s="166">
        <f ca="1">SUM(E359:E361)</f>
        <v>0</v>
      </c>
      <c r="F362" s="166"/>
      <c r="G362" s="166">
        <f ca="1">SUM(G359:G361)</f>
        <v>0</v>
      </c>
      <c r="H362" s="166"/>
      <c r="I362" s="166">
        <f ca="1">SUM(I359:I361)</f>
        <v>0</v>
      </c>
      <c r="J362" s="166"/>
      <c r="K362" s="166">
        <f ca="1">SUM(K359:K361)</f>
        <v>0</v>
      </c>
      <c r="L362" s="166"/>
      <c r="M362" s="166">
        <f ca="1">SUM(M359:M361)</f>
        <v>0</v>
      </c>
      <c r="N362" s="166"/>
      <c r="O362" s="166">
        <f ca="1">SUM(O359:O361)</f>
        <v>0</v>
      </c>
      <c r="P362" s="46"/>
    </row>
    <row r="363" spans="1:16" ht="16.5" thickBot="1" x14ac:dyDescent="0.3">
      <c r="A363" s="343" t="s">
        <v>141</v>
      </c>
      <c r="B363" s="344"/>
      <c r="C363" s="344"/>
      <c r="D363" s="344"/>
      <c r="E363" s="344"/>
      <c r="F363" s="344"/>
      <c r="G363" s="344"/>
      <c r="H363" s="344"/>
      <c r="I363" s="344"/>
      <c r="J363" s="344"/>
      <c r="K363" s="344"/>
      <c r="L363" s="344"/>
      <c r="M363" s="344"/>
      <c r="N363" s="344"/>
      <c r="O363" s="345"/>
      <c r="P363" s="46"/>
    </row>
    <row r="364" spans="1:16" x14ac:dyDescent="0.25">
      <c r="A364" s="358" t="s">
        <v>183</v>
      </c>
      <c r="B364" s="358"/>
      <c r="C364" s="358"/>
      <c r="D364" s="358"/>
      <c r="E364" s="358"/>
      <c r="F364" s="358"/>
      <c r="G364" s="358"/>
      <c r="H364" s="358"/>
      <c r="I364" s="358"/>
      <c r="J364" s="358"/>
      <c r="K364" s="46"/>
      <c r="L364" s="46"/>
      <c r="M364" s="46"/>
      <c r="N364" s="46"/>
      <c r="O364" s="46"/>
      <c r="P364" s="46"/>
    </row>
    <row r="365" spans="1:16" x14ac:dyDescent="0.25">
      <c r="A365" s="213" t="s">
        <v>143</v>
      </c>
      <c r="B365" s="46"/>
      <c r="C365" s="46"/>
      <c r="D365" s="46"/>
      <c r="E365" s="46"/>
      <c r="F365" s="46"/>
      <c r="G365" s="46"/>
      <c r="H365" s="46"/>
      <c r="I365" s="46"/>
      <c r="J365" s="46"/>
      <c r="K365" s="46"/>
      <c r="L365" s="46"/>
      <c r="M365" s="46"/>
      <c r="N365" s="46"/>
      <c r="O365" s="46"/>
      <c r="P365" s="46"/>
    </row>
    <row r="366" spans="1:16" x14ac:dyDescent="0.25">
      <c r="A366" s="46"/>
      <c r="B366" s="46"/>
      <c r="C366" s="46"/>
      <c r="D366" s="46"/>
      <c r="E366" s="46"/>
      <c r="F366" s="46"/>
      <c r="G366" s="46"/>
      <c r="H366" s="46"/>
      <c r="I366" s="46"/>
      <c r="J366" s="46"/>
      <c r="K366" s="46"/>
      <c r="L366" s="46"/>
      <c r="M366" s="46"/>
      <c r="N366" s="46"/>
      <c r="O366" s="46"/>
      <c r="P366" s="46"/>
    </row>
    <row r="367" spans="1:16" x14ac:dyDescent="0.25">
      <c r="A367" s="46"/>
      <c r="B367" s="46"/>
      <c r="C367" s="46"/>
      <c r="D367" s="46"/>
      <c r="E367" s="46"/>
      <c r="F367" s="46"/>
      <c r="G367" s="46"/>
      <c r="H367" s="46"/>
      <c r="I367" s="46"/>
      <c r="J367" s="46"/>
      <c r="K367" s="46"/>
      <c r="L367" s="46"/>
      <c r="M367" s="46"/>
      <c r="N367" s="46"/>
      <c r="O367" s="46"/>
      <c r="P367" s="46"/>
    </row>
    <row r="368" spans="1:16" x14ac:dyDescent="0.25">
      <c r="A368" s="46"/>
      <c r="B368" s="46"/>
      <c r="C368" s="46"/>
      <c r="D368" s="46"/>
      <c r="E368" s="46"/>
      <c r="F368" s="46"/>
      <c r="G368" s="46"/>
      <c r="H368" s="46"/>
      <c r="I368" s="46"/>
      <c r="J368" s="46"/>
      <c r="K368" s="46"/>
      <c r="L368" s="46"/>
      <c r="M368" s="46"/>
      <c r="N368" s="46"/>
      <c r="O368" s="46"/>
      <c r="P368" s="46"/>
    </row>
    <row r="369" spans="1:16" x14ac:dyDescent="0.25">
      <c r="A369" s="46"/>
      <c r="B369" s="46"/>
      <c r="C369" s="46"/>
      <c r="D369" s="46"/>
      <c r="E369" s="46"/>
      <c r="F369" s="46"/>
      <c r="G369" s="46"/>
      <c r="H369" s="46"/>
      <c r="I369" s="46"/>
      <c r="J369" s="46"/>
      <c r="K369" s="46"/>
      <c r="L369" s="46"/>
      <c r="M369" s="46"/>
      <c r="N369" s="46"/>
      <c r="O369" s="46"/>
      <c r="P369" s="46"/>
    </row>
    <row r="370" spans="1:16" x14ac:dyDescent="0.25">
      <c r="A370" s="46"/>
      <c r="B370" s="46"/>
      <c r="C370" s="46"/>
      <c r="D370" s="46" t="s">
        <v>120</v>
      </c>
      <c r="E370" s="46"/>
      <c r="F370" s="46"/>
      <c r="G370" s="46"/>
      <c r="H370" s="46"/>
      <c r="I370" s="46"/>
      <c r="J370" s="46"/>
      <c r="K370" s="46"/>
      <c r="L370" s="46"/>
      <c r="M370" s="46"/>
      <c r="N370" s="46"/>
      <c r="O370" s="46"/>
      <c r="P370" s="46"/>
    </row>
    <row r="371" spans="1:16" x14ac:dyDescent="0.25">
      <c r="A371" s="46"/>
      <c r="B371" s="46"/>
      <c r="C371" s="46"/>
      <c r="D371" s="46"/>
      <c r="E371" s="46"/>
      <c r="F371" s="46"/>
      <c r="G371" s="46"/>
      <c r="H371" s="46"/>
      <c r="I371" s="46"/>
      <c r="J371" s="46"/>
      <c r="K371" s="46"/>
      <c r="L371" s="46"/>
      <c r="M371" s="46"/>
      <c r="N371" s="46"/>
      <c r="O371" s="46"/>
      <c r="P371" s="46"/>
    </row>
    <row r="372" spans="1:16" x14ac:dyDescent="0.25">
      <c r="A372" s="46"/>
      <c r="B372" s="46"/>
      <c r="C372" s="46"/>
      <c r="D372" s="46"/>
      <c r="E372" s="46"/>
      <c r="F372" s="46"/>
      <c r="G372" s="46"/>
      <c r="H372" s="46"/>
      <c r="I372" s="46"/>
      <c r="J372" s="46"/>
      <c r="K372" s="46"/>
      <c r="L372" s="46"/>
      <c r="M372" s="46"/>
      <c r="N372" s="46"/>
      <c r="O372" s="46"/>
      <c r="P372" s="46"/>
    </row>
    <row r="373" spans="1:16" x14ac:dyDescent="0.25">
      <c r="A373" s="46"/>
      <c r="B373" s="46"/>
      <c r="C373" s="46"/>
      <c r="D373" s="46"/>
      <c r="E373" s="46"/>
      <c r="F373" s="46"/>
      <c r="G373" s="46"/>
      <c r="H373" s="46"/>
      <c r="I373" s="46"/>
      <c r="J373" s="46"/>
      <c r="K373" s="46"/>
      <c r="L373" s="46"/>
      <c r="M373" s="46"/>
      <c r="N373" s="46"/>
      <c r="O373" s="46"/>
      <c r="P373" s="46"/>
    </row>
    <row r="374" spans="1:16" x14ac:dyDescent="0.25">
      <c r="A374" s="46"/>
      <c r="B374" s="46"/>
      <c r="C374" s="46"/>
      <c r="D374" s="46"/>
      <c r="E374" s="46"/>
      <c r="F374" s="46"/>
      <c r="G374" s="46"/>
      <c r="H374" s="46"/>
      <c r="I374" s="46"/>
      <c r="J374" s="46"/>
      <c r="K374" s="46"/>
      <c r="L374" s="46"/>
      <c r="M374" s="46"/>
      <c r="N374" s="46"/>
      <c r="O374" s="46"/>
      <c r="P374" s="46"/>
    </row>
    <row r="375" spans="1:16" x14ac:dyDescent="0.25">
      <c r="A375" s="46"/>
      <c r="B375" s="46"/>
      <c r="C375" s="46"/>
      <c r="D375" s="46"/>
      <c r="E375" s="46"/>
      <c r="F375" s="46"/>
      <c r="G375" s="46"/>
      <c r="H375" s="46"/>
      <c r="I375" s="46"/>
      <c r="J375" s="46"/>
      <c r="K375" s="46"/>
      <c r="L375" s="46"/>
      <c r="M375" s="46"/>
      <c r="N375" s="46"/>
      <c r="O375" s="46"/>
      <c r="P375" s="46"/>
    </row>
    <row r="376" spans="1:16" x14ac:dyDescent="0.25">
      <c r="A376" s="46"/>
      <c r="B376" s="46"/>
      <c r="C376" s="46"/>
      <c r="D376" s="46"/>
      <c r="E376" s="46"/>
      <c r="F376" s="46"/>
      <c r="G376" s="46"/>
      <c r="H376" s="46"/>
      <c r="I376" s="46"/>
      <c r="J376" s="46"/>
      <c r="K376" s="46"/>
      <c r="L376" s="46"/>
      <c r="M376" s="46"/>
      <c r="N376" s="46"/>
      <c r="O376" s="46"/>
      <c r="P376" s="46"/>
    </row>
    <row r="377" spans="1:16" x14ac:dyDescent="0.25">
      <c r="A377" s="46"/>
      <c r="B377" s="46"/>
      <c r="C377" s="46"/>
      <c r="D377" s="46"/>
      <c r="E377" s="46"/>
      <c r="F377" s="46"/>
      <c r="G377" s="46"/>
      <c r="H377" s="46"/>
      <c r="I377" s="46"/>
      <c r="J377" s="46"/>
      <c r="K377" s="46"/>
      <c r="L377" s="46"/>
      <c r="M377" s="46"/>
      <c r="N377" s="46"/>
      <c r="O377" s="46"/>
      <c r="P377" s="46"/>
    </row>
    <row r="378" spans="1:16" x14ac:dyDescent="0.25">
      <c r="A378" s="46"/>
      <c r="B378" s="46"/>
      <c r="C378" s="46"/>
      <c r="D378" s="46"/>
      <c r="E378" s="46"/>
      <c r="F378" s="46"/>
      <c r="G378" s="46"/>
      <c r="H378" s="46"/>
      <c r="I378" s="46"/>
      <c r="J378" s="46"/>
      <c r="K378" s="46"/>
      <c r="L378" s="46"/>
      <c r="M378" s="46"/>
      <c r="N378" s="46"/>
      <c r="O378" s="46"/>
      <c r="P378" s="46"/>
    </row>
    <row r="379" spans="1:16" x14ac:dyDescent="0.25">
      <c r="A379" s="46"/>
      <c r="B379" s="46"/>
      <c r="C379" s="46"/>
      <c r="D379" s="46"/>
      <c r="E379" s="46"/>
      <c r="F379" s="46"/>
      <c r="G379" s="46"/>
      <c r="H379" s="46"/>
      <c r="I379" s="46"/>
      <c r="J379" s="46"/>
      <c r="K379" s="46"/>
      <c r="L379" s="46"/>
      <c r="M379" s="46"/>
      <c r="N379" s="46"/>
      <c r="O379" s="46"/>
      <c r="P379" s="46"/>
    </row>
    <row r="380" spans="1:16" x14ac:dyDescent="0.25">
      <c r="A380" s="46"/>
      <c r="B380" s="46"/>
      <c r="C380" s="46"/>
      <c r="D380" s="46"/>
      <c r="E380" s="46"/>
      <c r="F380" s="46"/>
      <c r="G380" s="46"/>
      <c r="H380" s="46"/>
      <c r="I380" s="46"/>
      <c r="J380" s="46"/>
      <c r="K380" s="46"/>
      <c r="L380" s="46"/>
      <c r="M380" s="46"/>
      <c r="N380" s="46"/>
      <c r="O380" s="46"/>
      <c r="P380" s="46"/>
    </row>
    <row r="381" spans="1:16" x14ac:dyDescent="0.25">
      <c r="A381" s="46"/>
      <c r="B381" s="46"/>
      <c r="C381" s="46"/>
      <c r="D381" s="46"/>
      <c r="E381" s="46"/>
      <c r="F381" s="46"/>
      <c r="G381" s="46"/>
      <c r="H381" s="46"/>
      <c r="I381" s="46"/>
      <c r="J381" s="46"/>
      <c r="K381" s="46"/>
      <c r="L381" s="46"/>
      <c r="M381" s="46"/>
      <c r="N381" s="46"/>
      <c r="O381" s="46"/>
      <c r="P381" s="46"/>
    </row>
    <row r="382" spans="1:16" x14ac:dyDescent="0.25">
      <c r="A382" s="46"/>
      <c r="B382" s="46"/>
      <c r="C382" s="46"/>
      <c r="D382" s="46"/>
      <c r="E382" s="46"/>
      <c r="F382" s="46"/>
      <c r="G382" s="46"/>
      <c r="H382" s="46"/>
      <c r="I382" s="46"/>
      <c r="J382" s="46"/>
      <c r="K382" s="46"/>
      <c r="L382" s="46"/>
      <c r="M382" s="46"/>
      <c r="N382" s="46"/>
      <c r="O382" s="46"/>
      <c r="P382" s="46"/>
    </row>
    <row r="383" spans="1:16" x14ac:dyDescent="0.25">
      <c r="A383" s="46"/>
      <c r="B383" s="46"/>
      <c r="C383" s="46"/>
      <c r="D383" s="46"/>
      <c r="E383" s="46"/>
      <c r="F383" s="46"/>
      <c r="G383" s="46"/>
      <c r="H383" s="46"/>
      <c r="I383" s="46"/>
      <c r="J383" s="46"/>
      <c r="K383" s="46"/>
      <c r="L383" s="46"/>
      <c r="M383" s="46"/>
      <c r="N383" s="46"/>
      <c r="O383" s="46"/>
      <c r="P383" s="46"/>
    </row>
    <row r="384" spans="1:16" x14ac:dyDescent="0.25">
      <c r="A384" s="46"/>
      <c r="B384" s="46"/>
      <c r="C384" s="46"/>
      <c r="D384" s="46"/>
      <c r="E384" s="46"/>
      <c r="F384" s="46"/>
      <c r="G384" s="46"/>
      <c r="H384" s="46"/>
      <c r="I384" s="46"/>
      <c r="J384" s="46"/>
      <c r="K384" s="46"/>
      <c r="L384" s="46"/>
      <c r="M384" s="46"/>
      <c r="N384" s="46"/>
      <c r="O384" s="46"/>
      <c r="P384" s="46"/>
    </row>
    <row r="385" spans="1:16" x14ac:dyDescent="0.25">
      <c r="A385" s="46"/>
      <c r="B385" s="46"/>
      <c r="C385" s="46"/>
      <c r="D385" s="46"/>
      <c r="E385" s="46"/>
      <c r="F385" s="46"/>
      <c r="G385" s="46"/>
      <c r="H385" s="46"/>
      <c r="I385" s="46"/>
      <c r="J385" s="46"/>
      <c r="K385" s="46"/>
      <c r="L385" s="46"/>
      <c r="M385" s="46"/>
      <c r="N385" s="46"/>
      <c r="O385" s="46"/>
      <c r="P385" s="46"/>
    </row>
    <row r="386" spans="1:16" x14ac:dyDescent="0.25">
      <c r="A386" s="46"/>
      <c r="B386" s="46"/>
      <c r="C386" s="46"/>
      <c r="D386" s="46"/>
      <c r="E386" s="46"/>
      <c r="F386" s="46"/>
      <c r="G386" s="46"/>
      <c r="H386" s="46"/>
      <c r="I386" s="46"/>
      <c r="J386" s="46"/>
      <c r="K386" s="46"/>
      <c r="L386" s="46"/>
      <c r="M386" s="46"/>
      <c r="N386" s="46"/>
      <c r="O386" s="46"/>
      <c r="P386" s="46"/>
    </row>
    <row r="387" spans="1:16" x14ac:dyDescent="0.25">
      <c r="A387" s="46"/>
      <c r="B387" s="46"/>
      <c r="C387" s="46"/>
      <c r="D387" s="46"/>
      <c r="E387" s="46"/>
      <c r="F387" s="46"/>
      <c r="G387" s="46"/>
      <c r="H387" s="46"/>
      <c r="I387" s="46"/>
      <c r="J387" s="46"/>
      <c r="K387" s="46"/>
      <c r="L387" s="46"/>
      <c r="M387" s="46"/>
      <c r="N387" s="46"/>
      <c r="O387" s="46"/>
      <c r="P387" s="46"/>
    </row>
    <row r="388" spans="1:16" x14ac:dyDescent="0.25">
      <c r="A388" s="46"/>
      <c r="B388" s="46"/>
      <c r="C388" s="46"/>
      <c r="D388" s="46"/>
      <c r="E388" s="46"/>
      <c r="F388" s="46"/>
      <c r="G388" s="46"/>
      <c r="H388" s="46"/>
      <c r="I388" s="46"/>
      <c r="J388" s="46"/>
      <c r="K388" s="46"/>
      <c r="L388" s="46"/>
      <c r="M388" s="46"/>
      <c r="N388" s="46"/>
      <c r="O388" s="46"/>
      <c r="P388" s="46"/>
    </row>
    <row r="389" spans="1:16" x14ac:dyDescent="0.25">
      <c r="A389" s="46"/>
      <c r="B389" s="46"/>
      <c r="C389" s="46"/>
      <c r="D389" s="46"/>
      <c r="E389" s="46"/>
      <c r="F389" s="46"/>
      <c r="G389" s="46"/>
      <c r="H389" s="46"/>
      <c r="I389" s="46"/>
      <c r="J389" s="46"/>
      <c r="K389" s="46"/>
      <c r="L389" s="46"/>
      <c r="M389" s="46"/>
      <c r="N389" s="46"/>
      <c r="O389" s="46"/>
      <c r="P389" s="46"/>
    </row>
    <row r="390" spans="1:16" x14ac:dyDescent="0.25">
      <c r="A390" s="46"/>
      <c r="B390" s="46"/>
      <c r="C390" s="46"/>
      <c r="D390" s="46"/>
      <c r="E390" s="46"/>
      <c r="F390" s="46"/>
      <c r="G390" s="46"/>
      <c r="H390" s="46"/>
      <c r="I390" s="46"/>
      <c r="J390" s="46"/>
      <c r="K390" s="46"/>
      <c r="L390" s="46"/>
      <c r="M390" s="46"/>
      <c r="N390" s="46"/>
      <c r="O390" s="46"/>
      <c r="P390" s="46"/>
    </row>
    <row r="391" spans="1:16" x14ac:dyDescent="0.25">
      <c r="A391" s="46"/>
      <c r="B391" s="46"/>
      <c r="C391" s="46"/>
      <c r="D391" s="46"/>
      <c r="E391" s="46"/>
      <c r="F391" s="46"/>
      <c r="G391" s="46"/>
      <c r="H391" s="46"/>
      <c r="I391" s="46"/>
      <c r="J391" s="46"/>
      <c r="K391" s="46"/>
      <c r="L391" s="46"/>
      <c r="M391" s="46"/>
      <c r="N391" s="46"/>
      <c r="O391" s="46"/>
      <c r="P391" s="46"/>
    </row>
    <row r="392" spans="1:16" x14ac:dyDescent="0.25">
      <c r="A392" s="46"/>
      <c r="B392" s="46"/>
      <c r="C392" s="46"/>
      <c r="D392" s="46"/>
      <c r="E392" s="46"/>
      <c r="F392" s="46"/>
      <c r="G392" s="46"/>
      <c r="H392" s="46"/>
      <c r="I392" s="46"/>
      <c r="J392" s="46"/>
      <c r="K392" s="46"/>
      <c r="L392" s="46"/>
      <c r="M392" s="46"/>
      <c r="N392" s="46"/>
      <c r="O392" s="46"/>
      <c r="P392" s="46"/>
    </row>
    <row r="393" spans="1:16" x14ac:dyDescent="0.25">
      <c r="A393" s="46"/>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x14ac:dyDescent="0.25">
      <c r="A395" s="46"/>
      <c r="B395" s="46"/>
      <c r="C395" s="46"/>
      <c r="D395" s="46"/>
      <c r="E395" s="46"/>
      <c r="F395" s="46"/>
      <c r="G395" s="46"/>
      <c r="H395" s="46"/>
      <c r="I395" s="46"/>
      <c r="J395" s="46"/>
      <c r="K395" s="46"/>
      <c r="L395" s="46"/>
      <c r="M395" s="46"/>
      <c r="N395" s="46"/>
      <c r="O395" s="46"/>
      <c r="P395" s="46"/>
    </row>
    <row r="396" spans="1:16" x14ac:dyDescent="0.25">
      <c r="A396" s="46"/>
      <c r="B396" s="46"/>
      <c r="C396" s="46"/>
      <c r="D396" s="46"/>
      <c r="E396" s="46"/>
      <c r="F396" s="46"/>
      <c r="G396" s="46"/>
      <c r="H396" s="46"/>
      <c r="I396" s="46"/>
      <c r="J396" s="46"/>
      <c r="K396" s="46"/>
      <c r="L396" s="46"/>
      <c r="M396" s="46"/>
      <c r="N396" s="46"/>
      <c r="O396" s="46"/>
      <c r="P396" s="46"/>
    </row>
    <row r="397" spans="1:16" x14ac:dyDescent="0.25">
      <c r="A397" s="46"/>
      <c r="B397" s="46"/>
      <c r="C397" s="46"/>
      <c r="D397" s="46"/>
      <c r="E397" s="46"/>
      <c r="F397" s="46"/>
      <c r="G397" s="46"/>
      <c r="H397" s="46"/>
      <c r="I397" s="46"/>
      <c r="J397" s="46"/>
      <c r="K397" s="46"/>
      <c r="L397" s="46"/>
      <c r="M397" s="46"/>
      <c r="N397" s="46"/>
      <c r="O397" s="46"/>
      <c r="P397" s="46"/>
    </row>
    <row r="398" spans="1:16" x14ac:dyDescent="0.25">
      <c r="A398" s="46"/>
      <c r="B398" s="46"/>
      <c r="C398" s="46"/>
      <c r="D398" s="46"/>
      <c r="E398" s="46"/>
      <c r="F398" s="46"/>
      <c r="G398" s="46"/>
      <c r="H398" s="46"/>
      <c r="I398" s="46"/>
      <c r="J398" s="46"/>
      <c r="K398" s="46"/>
      <c r="L398" s="46"/>
      <c r="M398" s="46"/>
      <c r="N398" s="46"/>
      <c r="O398" s="46"/>
      <c r="P398" s="46"/>
    </row>
    <row r="399" spans="1:16" x14ac:dyDescent="0.25">
      <c r="A399" s="46"/>
      <c r="B399" s="46"/>
      <c r="C399" s="46"/>
      <c r="D399" s="46"/>
      <c r="E399" s="46"/>
      <c r="F399" s="46"/>
      <c r="G399" s="46"/>
      <c r="H399" s="46"/>
      <c r="I399" s="46"/>
      <c r="J399" s="46"/>
      <c r="K399" s="46"/>
      <c r="L399" s="46"/>
      <c r="M399" s="46"/>
      <c r="N399" s="46"/>
      <c r="O399" s="46"/>
      <c r="P399" s="46"/>
    </row>
    <row r="400" spans="1:16" x14ac:dyDescent="0.25">
      <c r="A400" s="46"/>
      <c r="B400" s="46"/>
      <c r="C400" s="46"/>
      <c r="D400" s="46"/>
      <c r="E400" s="46"/>
      <c r="F400" s="46"/>
      <c r="G400" s="46"/>
      <c r="H400" s="46"/>
      <c r="I400" s="46"/>
      <c r="J400" s="46"/>
      <c r="K400" s="46"/>
      <c r="L400" s="46"/>
      <c r="M400" s="46"/>
      <c r="N400" s="46"/>
      <c r="O400" s="46"/>
      <c r="P400" s="46"/>
    </row>
    <row r="401" spans="1:16" x14ac:dyDescent="0.25">
      <c r="A401" s="46"/>
      <c r="B401" s="46"/>
      <c r="C401" s="46"/>
      <c r="D401" s="46"/>
      <c r="E401" s="46"/>
      <c r="F401" s="46"/>
      <c r="G401" s="46"/>
      <c r="H401" s="46"/>
      <c r="I401" s="46"/>
      <c r="J401" s="46"/>
      <c r="K401" s="46"/>
      <c r="L401" s="46"/>
      <c r="M401" s="46"/>
      <c r="N401" s="46"/>
      <c r="O401" s="46"/>
      <c r="P401" s="46"/>
    </row>
    <row r="402" spans="1:16" x14ac:dyDescent="0.25">
      <c r="A402" s="46"/>
      <c r="B402" s="46"/>
      <c r="C402" s="46"/>
      <c r="D402" s="46"/>
      <c r="E402" s="46"/>
      <c r="F402" s="46"/>
      <c r="G402" s="46"/>
      <c r="H402" s="46"/>
      <c r="I402" s="46"/>
      <c r="J402" s="46"/>
      <c r="K402" s="46"/>
      <c r="L402" s="46"/>
      <c r="M402" s="46"/>
      <c r="N402" s="46"/>
      <c r="O402" s="46"/>
      <c r="P402" s="46"/>
    </row>
    <row r="403" spans="1:16" x14ac:dyDescent="0.25">
      <c r="A403" s="46"/>
      <c r="B403" s="46"/>
      <c r="C403" s="46"/>
      <c r="D403" s="46"/>
      <c r="E403" s="46"/>
      <c r="F403" s="46"/>
      <c r="G403" s="46"/>
      <c r="H403" s="46"/>
      <c r="I403" s="46"/>
      <c r="J403" s="46"/>
      <c r="K403" s="46"/>
      <c r="L403" s="46"/>
      <c r="M403" s="46"/>
      <c r="N403" s="46"/>
      <c r="O403" s="46"/>
      <c r="P403" s="46"/>
    </row>
    <row r="404" spans="1:16" x14ac:dyDescent="0.25">
      <c r="A404" s="46"/>
      <c r="B404" s="46"/>
      <c r="C404" s="46"/>
      <c r="D404" s="46"/>
      <c r="E404" s="46"/>
      <c r="F404" s="46"/>
      <c r="G404" s="46"/>
      <c r="H404" s="46"/>
      <c r="I404" s="46"/>
      <c r="J404" s="46"/>
      <c r="K404" s="46"/>
      <c r="L404" s="46"/>
      <c r="M404" s="46"/>
      <c r="N404" s="46"/>
      <c r="O404" s="46"/>
      <c r="P404" s="46"/>
    </row>
    <row r="405" spans="1:16" x14ac:dyDescent="0.25">
      <c r="A405" s="46"/>
      <c r="B405" s="46"/>
      <c r="C405" s="46"/>
      <c r="D405" s="46"/>
      <c r="E405" s="46"/>
      <c r="F405" s="46"/>
      <c r="G405" s="46"/>
      <c r="H405" s="46"/>
      <c r="I405" s="46"/>
      <c r="J405" s="46"/>
      <c r="K405" s="46"/>
      <c r="L405" s="46"/>
      <c r="M405" s="46"/>
      <c r="N405" s="46"/>
      <c r="O405" s="46"/>
      <c r="P405" s="46" t="s">
        <v>120</v>
      </c>
    </row>
    <row r="406" spans="1:16" x14ac:dyDescent="0.25">
      <c r="A406" s="46"/>
      <c r="B406" s="46"/>
      <c r="C406" s="46"/>
      <c r="D406" s="46"/>
      <c r="E406" s="46"/>
      <c r="F406" s="46"/>
      <c r="G406" s="46"/>
      <c r="H406" s="46"/>
      <c r="I406" s="46"/>
      <c r="J406" s="46"/>
      <c r="K406" s="46"/>
      <c r="L406" s="46"/>
      <c r="M406" s="46"/>
      <c r="N406" s="46"/>
      <c r="O406" s="46"/>
    </row>
    <row r="407" spans="1:16" x14ac:dyDescent="0.25">
      <c r="A407" s="46"/>
      <c r="B407" s="46"/>
      <c r="C407" s="46"/>
      <c r="D407" s="46"/>
      <c r="E407" s="46"/>
      <c r="F407" s="46"/>
      <c r="G407" s="46"/>
      <c r="H407" s="46"/>
      <c r="I407" s="46"/>
      <c r="J407" s="46"/>
      <c r="K407" s="46"/>
      <c r="L407" s="46"/>
      <c r="M407" s="46"/>
      <c r="N407" s="46"/>
      <c r="O407" s="46"/>
    </row>
    <row r="408" spans="1:16" x14ac:dyDescent="0.25">
      <c r="A408" s="46"/>
      <c r="B408" s="46"/>
      <c r="C408" s="46"/>
      <c r="D408" s="46"/>
      <c r="E408" s="46"/>
      <c r="F408" s="46"/>
      <c r="G408" s="46"/>
      <c r="H408" s="46"/>
      <c r="I408" s="46"/>
      <c r="J408" s="46"/>
      <c r="K408" s="46"/>
      <c r="L408" s="46"/>
      <c r="M408" s="46"/>
      <c r="N408" s="46"/>
      <c r="O408" s="46"/>
    </row>
    <row r="409" spans="1:16" x14ac:dyDescent="0.25">
      <c r="A409" s="46"/>
      <c r="B409" s="46"/>
      <c r="C409" s="46"/>
      <c r="D409" s="46"/>
      <c r="E409" s="46"/>
      <c r="F409" s="46"/>
      <c r="G409" s="46"/>
      <c r="H409" s="46"/>
      <c r="I409" s="46"/>
      <c r="J409" s="46"/>
      <c r="K409" s="46"/>
      <c r="L409" s="46"/>
      <c r="M409" s="46"/>
      <c r="N409" s="46"/>
      <c r="O409" s="46"/>
    </row>
    <row r="410" spans="1:16" x14ac:dyDescent="0.25">
      <c r="A410" s="46"/>
      <c r="B410" s="46"/>
      <c r="C410" s="46"/>
      <c r="D410" s="46"/>
      <c r="E410" s="46"/>
      <c r="F410" s="46"/>
      <c r="G410" s="46"/>
      <c r="H410" s="46"/>
      <c r="I410" s="46"/>
      <c r="J410" s="46"/>
      <c r="K410" s="46"/>
      <c r="L410" s="46"/>
      <c r="M410" s="46"/>
      <c r="N410" s="46"/>
      <c r="O410" s="46"/>
    </row>
    <row r="411" spans="1:16" x14ac:dyDescent="0.25">
      <c r="A411" s="46"/>
      <c r="B411" s="46"/>
      <c r="C411" s="46"/>
      <c r="D411" s="46"/>
      <c r="E411" s="46"/>
      <c r="F411" s="46"/>
      <c r="G411" s="46"/>
      <c r="H411" s="46"/>
      <c r="I411" s="46"/>
      <c r="J411" s="46"/>
      <c r="K411" s="46"/>
      <c r="L411" s="46"/>
      <c r="M411" s="46"/>
      <c r="N411" s="46"/>
      <c r="O411" s="46"/>
    </row>
    <row r="412" spans="1:16" x14ac:dyDescent="0.25">
      <c r="A412" s="46"/>
      <c r="B412" s="46"/>
      <c r="C412" s="46"/>
      <c r="D412" s="46"/>
      <c r="E412" s="46"/>
      <c r="F412" s="46"/>
      <c r="G412" s="46"/>
      <c r="H412" s="46"/>
      <c r="I412" s="46"/>
      <c r="J412" s="46"/>
      <c r="K412" s="46"/>
      <c r="L412" s="46"/>
      <c r="M412" s="46"/>
      <c r="N412" s="46"/>
      <c r="O412" s="46"/>
    </row>
    <row r="413" spans="1:16" x14ac:dyDescent="0.25">
      <c r="A413" s="46"/>
      <c r="B413" s="46"/>
      <c r="C413" s="46"/>
      <c r="D413" s="46"/>
      <c r="E413" s="46"/>
      <c r="F413" s="46"/>
      <c r="G413" s="46"/>
      <c r="H413" s="46"/>
      <c r="I413" s="46"/>
      <c r="J413" s="46"/>
      <c r="K413" s="46"/>
      <c r="L413" s="46"/>
      <c r="M413" s="46"/>
      <c r="N413" s="46"/>
      <c r="O413" s="46"/>
    </row>
    <row r="414" spans="1:16" x14ac:dyDescent="0.25">
      <c r="A414" s="46"/>
      <c r="B414" s="46"/>
      <c r="C414" s="46"/>
      <c r="D414" s="46"/>
      <c r="E414" s="46"/>
      <c r="F414" s="46"/>
      <c r="G414" s="46"/>
      <c r="H414" s="46"/>
      <c r="I414" s="46"/>
      <c r="J414" s="46"/>
      <c r="K414" s="46"/>
      <c r="L414" s="46"/>
      <c r="M414" s="46"/>
      <c r="N414" s="46"/>
      <c r="O414" s="46"/>
    </row>
  </sheetData>
  <sheetProtection algorithmName="SHA-512" hashValue="7hoQWNCT48mfLuC11pkiU9fTqRCdXqqAf0PA1lQwAAsZrxnzzIrbJfkRkCvyLLAFwYeoKiixHPhl9zg6UONxuw==" saltValue="yQ8B35v+140K7k8+RoVEEA==" spinCount="100000" sheet="1" formatCells="0" formatColumns="0" formatRows="0"/>
  <mergeCells count="159">
    <mergeCell ref="A363:O363"/>
    <mergeCell ref="A364:J364"/>
    <mergeCell ref="L295:M295"/>
    <mergeCell ref="N295:O295"/>
    <mergeCell ref="E296:E297"/>
    <mergeCell ref="G296:G297"/>
    <mergeCell ref="I296:I297"/>
    <mergeCell ref="K296:K297"/>
    <mergeCell ref="M296:M297"/>
    <mergeCell ref="O296:O297"/>
    <mergeCell ref="A277:O277"/>
    <mergeCell ref="A288:O288"/>
    <mergeCell ref="A293:O293"/>
    <mergeCell ref="A295:A297"/>
    <mergeCell ref="B295:B297"/>
    <mergeCell ref="C295:C297"/>
    <mergeCell ref="D295:E295"/>
    <mergeCell ref="F295:G295"/>
    <mergeCell ref="H295:I295"/>
    <mergeCell ref="J295:K295"/>
    <mergeCell ref="A232:O232"/>
    <mergeCell ref="A241:O241"/>
    <mergeCell ref="A245:O245"/>
    <mergeCell ref="A251:O251"/>
    <mergeCell ref="A253:A255"/>
    <mergeCell ref="B253:B255"/>
    <mergeCell ref="C253:C255"/>
    <mergeCell ref="D253:E253"/>
    <mergeCell ref="F253:G253"/>
    <mergeCell ref="H253:I253"/>
    <mergeCell ref="J253:K253"/>
    <mergeCell ref="L253:M253"/>
    <mergeCell ref="N253:O253"/>
    <mergeCell ref="E254:E255"/>
    <mergeCell ref="G254:G255"/>
    <mergeCell ref="I254:I255"/>
    <mergeCell ref="K254:K255"/>
    <mergeCell ref="M254:M255"/>
    <mergeCell ref="O254:O255"/>
    <mergeCell ref="A188:O188"/>
    <mergeCell ref="A200:O200"/>
    <mergeCell ref="A205:O205"/>
    <mergeCell ref="A210:O210"/>
    <mergeCell ref="A211:O211"/>
    <mergeCell ref="A213:A215"/>
    <mergeCell ref="B213:B215"/>
    <mergeCell ref="C213:C215"/>
    <mergeCell ref="D213:E213"/>
    <mergeCell ref="F213:G213"/>
    <mergeCell ref="H213:I213"/>
    <mergeCell ref="J213:K213"/>
    <mergeCell ref="L213:M213"/>
    <mergeCell ref="N213:O213"/>
    <mergeCell ref="E214:E215"/>
    <mergeCell ref="G214:G215"/>
    <mergeCell ref="I214:I215"/>
    <mergeCell ref="K214:K215"/>
    <mergeCell ref="M214:M215"/>
    <mergeCell ref="O214:O215"/>
    <mergeCell ref="N171:O171"/>
    <mergeCell ref="E172:E173"/>
    <mergeCell ref="G172:G173"/>
    <mergeCell ref="I172:I173"/>
    <mergeCell ref="K172:K173"/>
    <mergeCell ref="M172:M173"/>
    <mergeCell ref="O172:O173"/>
    <mergeCell ref="A155:O155"/>
    <mergeCell ref="A169:O169"/>
    <mergeCell ref="A171:A173"/>
    <mergeCell ref="B171:B173"/>
    <mergeCell ref="C171:C173"/>
    <mergeCell ref="D171:E171"/>
    <mergeCell ref="F171:G171"/>
    <mergeCell ref="H171:I171"/>
    <mergeCell ref="J171:K171"/>
    <mergeCell ref="L171:M171"/>
    <mergeCell ref="L131:M131"/>
    <mergeCell ref="N131:O131"/>
    <mergeCell ref="E132:E133"/>
    <mergeCell ref="G132:G133"/>
    <mergeCell ref="I132:I133"/>
    <mergeCell ref="K132:K133"/>
    <mergeCell ref="M132:M133"/>
    <mergeCell ref="O132:O133"/>
    <mergeCell ref="A107:O107"/>
    <mergeCell ref="A114:O114"/>
    <mergeCell ref="A129:O129"/>
    <mergeCell ref="A131:A133"/>
    <mergeCell ref="B131:B133"/>
    <mergeCell ref="C131:C133"/>
    <mergeCell ref="D131:E131"/>
    <mergeCell ref="F131:G131"/>
    <mergeCell ref="H131:I131"/>
    <mergeCell ref="J131:K131"/>
    <mergeCell ref="A87:O87"/>
    <mergeCell ref="A89:A91"/>
    <mergeCell ref="B89:B91"/>
    <mergeCell ref="C89:C91"/>
    <mergeCell ref="D89:E89"/>
    <mergeCell ref="F89:G89"/>
    <mergeCell ref="H89:I89"/>
    <mergeCell ref="J89:K89"/>
    <mergeCell ref="L89:M89"/>
    <mergeCell ref="N89:O89"/>
    <mergeCell ref="J90:J91"/>
    <mergeCell ref="K90:K91"/>
    <mergeCell ref="L90:L91"/>
    <mergeCell ref="M90:M91"/>
    <mergeCell ref="N90:N91"/>
    <mergeCell ref="O90:O91"/>
    <mergeCell ref="D90:D91"/>
    <mergeCell ref="E90:E91"/>
    <mergeCell ref="F90:F91"/>
    <mergeCell ref="G90:G91"/>
    <mergeCell ref="H90:H91"/>
    <mergeCell ref="I90:I91"/>
    <mergeCell ref="A73:O73"/>
    <mergeCell ref="J65:K65"/>
    <mergeCell ref="L65:M65"/>
    <mergeCell ref="N65:O65"/>
    <mergeCell ref="D66:D67"/>
    <mergeCell ref="E66:E67"/>
    <mergeCell ref="F66:F67"/>
    <mergeCell ref="G66:G67"/>
    <mergeCell ref="H66:H67"/>
    <mergeCell ref="I66:I67"/>
    <mergeCell ref="J66:J67"/>
    <mergeCell ref="A70:O70"/>
    <mergeCell ref="A18:O18"/>
    <mergeCell ref="A36:O36"/>
    <mergeCell ref="A48:O48"/>
    <mergeCell ref="A63:O63"/>
    <mergeCell ref="A65:A67"/>
    <mergeCell ref="B65:B67"/>
    <mergeCell ref="C65:C67"/>
    <mergeCell ref="D65:E65"/>
    <mergeCell ref="F65:G65"/>
    <mergeCell ref="H65:I65"/>
    <mergeCell ref="K66:K67"/>
    <mergeCell ref="L66:L67"/>
    <mergeCell ref="M66:M67"/>
    <mergeCell ref="N66:N67"/>
    <mergeCell ref="O66:O67"/>
    <mergeCell ref="E7:E8"/>
    <mergeCell ref="G7:G8"/>
    <mergeCell ref="I7:I8"/>
    <mergeCell ref="K7:K8"/>
    <mergeCell ref="M7:M8"/>
    <mergeCell ref="O7:O8"/>
    <mergeCell ref="A4:O4"/>
    <mergeCell ref="A6:A8"/>
    <mergeCell ref="B6:B8"/>
    <mergeCell ref="C6:C8"/>
    <mergeCell ref="D6:E6"/>
    <mergeCell ref="F6:G6"/>
    <mergeCell ref="H6:I6"/>
    <mergeCell ref="J6:K6"/>
    <mergeCell ref="L6:M6"/>
    <mergeCell ref="N6:O6"/>
  </mergeCells>
  <pageMargins left="0.7" right="0.7" top="0.75" bottom="0.75" header="0.3" footer="0.3"/>
  <pageSetup scale="46" fitToHeight="6" orientation="landscape" horizontalDpi="4294967293" verticalDpi="4294967293" r:id="rId1"/>
  <headerFooter>
    <oddFooter>&amp;CPage &amp;P of &amp;N</oddFooter>
  </headerFooter>
  <rowBreaks count="8" manualBreakCount="8">
    <brk id="59" max="14" man="1"/>
    <brk id="83" max="16383" man="1"/>
    <brk id="125" max="16383" man="1"/>
    <brk id="165" max="14" man="1"/>
    <brk id="206" max="14" man="1"/>
    <brk id="246" max="14" man="1"/>
    <brk id="289" max="14" man="1"/>
    <brk id="36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General</vt:lpstr>
      <vt:lpstr>Notes</vt:lpstr>
      <vt:lpstr>Component 1</vt:lpstr>
      <vt:lpstr>Component 2</vt:lpstr>
      <vt:lpstr>Component 3</vt:lpstr>
      <vt:lpstr>Component 4</vt:lpstr>
      <vt:lpstr>Component 5</vt:lpstr>
      <vt:lpstr>Component 6</vt:lpstr>
      <vt:lpstr>All Components</vt:lpstr>
      <vt:lpstr>Default Conversions</vt:lpstr>
      <vt:lpstr>Grid Electricity Conversions</vt:lpstr>
      <vt:lpstr>Explanation of Grid Electricity</vt:lpstr>
      <vt:lpstr>Transfer 1</vt:lpstr>
      <vt:lpstr>Transfer 2</vt:lpstr>
      <vt:lpstr>transfer 3</vt:lpstr>
      <vt:lpstr>levels</vt:lpstr>
      <vt:lpstr>'All Components'!Print_Area</vt:lpstr>
      <vt:lpstr>'Component 1'!Print_Area</vt:lpstr>
      <vt:lpstr>'Component 2'!Print_Area</vt:lpstr>
      <vt:lpstr>'Component 3'!Print_Area</vt:lpstr>
      <vt:lpstr>'Component 4'!Print_Area</vt:lpstr>
      <vt:lpstr>'Component 5'!Print_Area</vt:lpstr>
      <vt:lpstr>'Component 6'!Print_Area</vt:lpstr>
      <vt:lpstr>General!Print_Area</vt:lpstr>
      <vt:lpstr>'Grid Electricity Conversions'!Print_Area</vt:lpstr>
      <vt:lpstr>'Transfer 1'!Print_Area</vt:lpstr>
      <vt:lpstr>'Transfer 2'!Print_Area</vt:lpstr>
    </vt:vector>
  </TitlesOfParts>
  <Company>GeoTrans Inc., A TetraTech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Mike.Pavarini@tetratech.com</dc:creator>
  <cp:lastModifiedBy>Sandra</cp:lastModifiedBy>
  <cp:lastPrinted>2019-11-25T15:38:36Z</cp:lastPrinted>
  <dcterms:created xsi:type="dcterms:W3CDTF">2009-07-27T13:33:27Z</dcterms:created>
  <dcterms:modified xsi:type="dcterms:W3CDTF">2019-11-27T10:16:08Z</dcterms:modified>
</cp:coreProperties>
</file>